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uso\Desktop\vv\"/>
    </mc:Choice>
  </mc:AlternateContent>
  <xr:revisionPtr revIDLastSave="0" documentId="13_ncr:1_{DF68FEBA-9E67-42B7-978C-7F17F16AF02F}" xr6:coauthVersionLast="45" xr6:coauthVersionMax="45" xr10:uidLastSave="{00000000-0000-0000-0000-000000000000}"/>
  <bookViews>
    <workbookView xWindow="-120" yWindow="-120" windowWidth="29040" windowHeight="15840" activeTab="3" xr2:uid="{9B83CD9E-D0E9-4DE4-90D7-F27A5AF0BEDD}"/>
  </bookViews>
  <sheets>
    <sheet name="SO 03a  Automatická tlaková (4)" sheetId="1" r:id="rId1"/>
    <sheet name="SO 03b Úprava jestvujúcich  (4)" sheetId="2" r:id="rId2"/>
    <sheet name="SO 03c Rozšírenie jestvujúc (4)" sheetId="3" r:id="rId3"/>
    <sheet name="SO 06c-1 - SO 06c-1 - Ele..." sheetId="4" r:id="rId4"/>
    <sheet name="SO 06c-2 - SO 06c-2 - Odb..." sheetId="7" r:id="rId5"/>
  </sheets>
  <externalReferences>
    <externalReference r:id="rId6"/>
  </externalReferences>
  <definedNames>
    <definedName name="_xlnm._FilterDatabase" localSheetId="3" hidden="1">'SO 06c-1 - SO 06c-1 - Ele...'!$C$122:$L$138</definedName>
    <definedName name="_xlnm._FilterDatabase" localSheetId="4" hidden="1">'SO 06c-2 - SO 06c-2 - Odb...'!$C$125:$L$175</definedName>
    <definedName name="_xlnm.Print_Titles" localSheetId="0">'SO 03a  Automatická tlaková (4)'!$1:$8</definedName>
    <definedName name="_xlnm.Print_Titles" localSheetId="1">'SO 03b Úprava jestvujúcich  (4)'!$1:$8</definedName>
    <definedName name="_xlnm.Print_Titles" localSheetId="2">'SO 03c Rozšírenie jestvujúc (4)'!$1:$8</definedName>
    <definedName name="_xlnm.Print_Titles" localSheetId="3">'SO 06c-1 - SO 06c-1 - Ele...'!$122:$122</definedName>
    <definedName name="_xlnm.Print_Titles" localSheetId="4">'SO 06c-2 - SO 06c-2 - Odb...'!$125:$125</definedName>
    <definedName name="_xlnm.Print_Area" localSheetId="3">'SO 06c-1 - SO 06c-1 - Ele...'!$C$108:$L$138</definedName>
    <definedName name="_xlnm.Print_Area" localSheetId="4">'SO 06c-2 - SO 06c-2 - Odb...'!$C$111:$L$175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3" l="1"/>
  <c r="H42" i="3"/>
  <c r="H41" i="3" s="1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26" i="3"/>
  <c r="H24" i="3"/>
  <c r="H13" i="3"/>
  <c r="H14" i="3"/>
  <c r="H15" i="3"/>
  <c r="H16" i="3"/>
  <c r="H17" i="3"/>
  <c r="H18" i="3"/>
  <c r="H19" i="3"/>
  <c r="H20" i="3"/>
  <c r="H21" i="3"/>
  <c r="H22" i="3"/>
  <c r="H12" i="3"/>
  <c r="H23" i="2"/>
  <c r="H13" i="2"/>
  <c r="H14" i="2"/>
  <c r="H15" i="2"/>
  <c r="H16" i="2"/>
  <c r="H17" i="2"/>
  <c r="H18" i="2"/>
  <c r="H19" i="2"/>
  <c r="H20" i="2"/>
  <c r="H21" i="2"/>
  <c r="H22" i="2"/>
  <c r="H12" i="2"/>
  <c r="H38" i="2"/>
  <c r="H37" i="2" s="1"/>
  <c r="H28" i="2"/>
  <c r="H29" i="2"/>
  <c r="H30" i="2"/>
  <c r="H31" i="2"/>
  <c r="H32" i="2"/>
  <c r="H33" i="2"/>
  <c r="H34" i="2"/>
  <c r="H35" i="2"/>
  <c r="H36" i="2"/>
  <c r="H27" i="2"/>
  <c r="H25" i="2"/>
  <c r="H24" i="2" s="1"/>
  <c r="H25" i="3" l="1"/>
  <c r="H11" i="3"/>
  <c r="H10" i="3" s="1"/>
  <c r="H44" i="3" s="1"/>
  <c r="H26" i="2"/>
  <c r="H11" i="2"/>
  <c r="H60" i="1"/>
  <c r="H61" i="1"/>
  <c r="H62" i="1"/>
  <c r="H63" i="1"/>
  <c r="H64" i="1"/>
  <c r="H65" i="1"/>
  <c r="H66" i="1"/>
  <c r="H67" i="1"/>
  <c r="H68" i="1"/>
  <c r="H69" i="1"/>
  <c r="H59" i="1"/>
  <c r="H53" i="1"/>
  <c r="H54" i="1"/>
  <c r="H55" i="1"/>
  <c r="H52" i="1"/>
  <c r="H43" i="1"/>
  <c r="H44" i="1"/>
  <c r="H45" i="1"/>
  <c r="H46" i="1"/>
  <c r="H47" i="1"/>
  <c r="H48" i="1"/>
  <c r="H49" i="1"/>
  <c r="H50" i="1"/>
  <c r="H42" i="1"/>
  <c r="H38" i="1"/>
  <c r="H37" i="1" s="1"/>
  <c r="H36" i="1"/>
  <c r="H35" i="1"/>
  <c r="H34" i="1" s="1"/>
  <c r="H32" i="1"/>
  <c r="H33" i="1"/>
  <c r="H31" i="1"/>
  <c r="H26" i="1"/>
  <c r="H27" i="1"/>
  <c r="H28" i="1"/>
  <c r="H29" i="1"/>
  <c r="H25" i="1"/>
  <c r="H23" i="1"/>
  <c r="H22" i="1" s="1"/>
  <c r="H13" i="1"/>
  <c r="H14" i="1"/>
  <c r="H15" i="1"/>
  <c r="H16" i="1"/>
  <c r="H17" i="1"/>
  <c r="H18" i="1"/>
  <c r="H19" i="1"/>
  <c r="H20" i="1"/>
  <c r="H21" i="1"/>
  <c r="H12" i="1"/>
  <c r="H11" i="1" s="1"/>
  <c r="H10" i="2" l="1"/>
  <c r="H40" i="2" s="1"/>
  <c r="H51" i="1"/>
  <c r="H58" i="1"/>
  <c r="H57" i="1" s="1"/>
  <c r="H41" i="1"/>
  <c r="H40" i="1" s="1"/>
  <c r="H30" i="1"/>
  <c r="H10" i="1" s="1"/>
  <c r="H24" i="1"/>
  <c r="J117" i="4"/>
  <c r="BI175" i="7"/>
  <c r="BH175" i="7"/>
  <c r="BG175" i="7"/>
  <c r="BE175" i="7"/>
  <c r="X175" i="7"/>
  <c r="X174" i="7" s="1"/>
  <c r="V175" i="7"/>
  <c r="T175" i="7"/>
  <c r="T174" i="7" s="1"/>
  <c r="R175" i="7"/>
  <c r="R174" i="7" s="1"/>
  <c r="J104" i="7" s="1"/>
  <c r="Q175" i="7"/>
  <c r="P175" i="7"/>
  <c r="BK175" i="7" s="1"/>
  <c r="BK174" i="7" s="1"/>
  <c r="K174" i="7" s="1"/>
  <c r="K104" i="7" s="1"/>
  <c r="V174" i="7"/>
  <c r="Q174" i="7"/>
  <c r="BK173" i="7"/>
  <c r="BI173" i="7"/>
  <c r="BH173" i="7"/>
  <c r="BG173" i="7"/>
  <c r="BE173" i="7"/>
  <c r="X173" i="7"/>
  <c r="V173" i="7"/>
  <c r="T173" i="7"/>
  <c r="R173" i="7"/>
  <c r="Q173" i="7"/>
  <c r="P173" i="7"/>
  <c r="K173" i="7"/>
  <c r="BF173" i="7" s="1"/>
  <c r="BI172" i="7"/>
  <c r="BH172" i="7"/>
  <c r="BG172" i="7"/>
  <c r="BE172" i="7"/>
  <c r="X172" i="7"/>
  <c r="V172" i="7"/>
  <c r="T172" i="7"/>
  <c r="R172" i="7"/>
  <c r="Q172" i="7"/>
  <c r="P172" i="7"/>
  <c r="BK172" i="7" s="1"/>
  <c r="BI171" i="7"/>
  <c r="BH171" i="7"/>
  <c r="BG171" i="7"/>
  <c r="BE171" i="7"/>
  <c r="X171" i="7"/>
  <c r="V171" i="7"/>
  <c r="T171" i="7"/>
  <c r="R171" i="7"/>
  <c r="Q171" i="7"/>
  <c r="P171" i="7"/>
  <c r="BK171" i="7" s="1"/>
  <c r="BI170" i="7"/>
  <c r="BH170" i="7"/>
  <c r="BG170" i="7"/>
  <c r="BE170" i="7"/>
  <c r="X170" i="7"/>
  <c r="X164" i="7" s="1"/>
  <c r="V170" i="7"/>
  <c r="T170" i="7"/>
  <c r="R170" i="7"/>
  <c r="Q170" i="7"/>
  <c r="P170" i="7"/>
  <c r="K170" i="7" s="1"/>
  <c r="BF170" i="7" s="1"/>
  <c r="BI169" i="7"/>
  <c r="BH169" i="7"/>
  <c r="BG169" i="7"/>
  <c r="BE169" i="7"/>
  <c r="X169" i="7"/>
  <c r="V169" i="7"/>
  <c r="T169" i="7"/>
  <c r="R169" i="7"/>
  <c r="Q169" i="7"/>
  <c r="P169" i="7"/>
  <c r="BK169" i="7" s="1"/>
  <c r="BI168" i="7"/>
  <c r="BH168" i="7"/>
  <c r="BG168" i="7"/>
  <c r="BE168" i="7"/>
  <c r="X168" i="7"/>
  <c r="V168" i="7"/>
  <c r="T168" i="7"/>
  <c r="R168" i="7"/>
  <c r="Q168" i="7"/>
  <c r="P168" i="7"/>
  <c r="BK168" i="7" s="1"/>
  <c r="BK167" i="7"/>
  <c r="BI167" i="7"/>
  <c r="BH167" i="7"/>
  <c r="BG167" i="7"/>
  <c r="BE167" i="7"/>
  <c r="X167" i="7"/>
  <c r="V167" i="7"/>
  <c r="T167" i="7"/>
  <c r="R167" i="7"/>
  <c r="Q167" i="7"/>
  <c r="P167" i="7"/>
  <c r="K167" i="7"/>
  <c r="BF167" i="7" s="1"/>
  <c r="BI166" i="7"/>
  <c r="BH166" i="7"/>
  <c r="BG166" i="7"/>
  <c r="BE166" i="7"/>
  <c r="X166" i="7"/>
  <c r="V166" i="7"/>
  <c r="T166" i="7"/>
  <c r="R166" i="7"/>
  <c r="Q166" i="7"/>
  <c r="P166" i="7"/>
  <c r="BK166" i="7" s="1"/>
  <c r="BI165" i="7"/>
  <c r="BH165" i="7"/>
  <c r="BG165" i="7"/>
  <c r="BE165" i="7"/>
  <c r="X165" i="7"/>
  <c r="V165" i="7"/>
  <c r="V164" i="7" s="1"/>
  <c r="T165" i="7"/>
  <c r="T164" i="7" s="1"/>
  <c r="R165" i="7"/>
  <c r="Q165" i="7"/>
  <c r="P165" i="7"/>
  <c r="BK165" i="7" s="1"/>
  <c r="BI163" i="7"/>
  <c r="BH163" i="7"/>
  <c r="BG163" i="7"/>
  <c r="BE163" i="7"/>
  <c r="X163" i="7"/>
  <c r="V163" i="7"/>
  <c r="T163" i="7"/>
  <c r="R163" i="7"/>
  <c r="Q163" i="7"/>
  <c r="P163" i="7"/>
  <c r="BK163" i="7" s="1"/>
  <c r="BI162" i="7"/>
  <c r="BH162" i="7"/>
  <c r="BG162" i="7"/>
  <c r="BE162" i="7"/>
  <c r="X162" i="7"/>
  <c r="V162" i="7"/>
  <c r="T162" i="7"/>
  <c r="R162" i="7"/>
  <c r="Q162" i="7"/>
  <c r="P162" i="7"/>
  <c r="BK162" i="7" s="1"/>
  <c r="BK161" i="7"/>
  <c r="BI161" i="7"/>
  <c r="BH161" i="7"/>
  <c r="BG161" i="7"/>
  <c r="BF161" i="7"/>
  <c r="BE161" i="7"/>
  <c r="X161" i="7"/>
  <c r="V161" i="7"/>
  <c r="T161" i="7"/>
  <c r="R161" i="7"/>
  <c r="Q161" i="7"/>
  <c r="P161" i="7"/>
  <c r="K161" i="7"/>
  <c r="BI160" i="7"/>
  <c r="BH160" i="7"/>
  <c r="BG160" i="7"/>
  <c r="BE160" i="7"/>
  <c r="X160" i="7"/>
  <c r="V160" i="7"/>
  <c r="T160" i="7"/>
  <c r="R160" i="7"/>
  <c r="Q160" i="7"/>
  <c r="P160" i="7"/>
  <c r="BK160" i="7" s="1"/>
  <c r="BI159" i="7"/>
  <c r="BH159" i="7"/>
  <c r="BG159" i="7"/>
  <c r="BE159" i="7"/>
  <c r="X159" i="7"/>
  <c r="V159" i="7"/>
  <c r="T159" i="7"/>
  <c r="R159" i="7"/>
  <c r="Q159" i="7"/>
  <c r="P159" i="7"/>
  <c r="BK159" i="7" s="1"/>
  <c r="BI158" i="7"/>
  <c r="BH158" i="7"/>
  <c r="BG158" i="7"/>
  <c r="BE158" i="7"/>
  <c r="X158" i="7"/>
  <c r="V158" i="7"/>
  <c r="T158" i="7"/>
  <c r="R158" i="7"/>
  <c r="Q158" i="7"/>
  <c r="P158" i="7"/>
  <c r="BK158" i="7" s="1"/>
  <c r="K158" i="7"/>
  <c r="BF158" i="7" s="1"/>
  <c r="BI157" i="7"/>
  <c r="BH157" i="7"/>
  <c r="BG157" i="7"/>
  <c r="BE157" i="7"/>
  <c r="X157" i="7"/>
  <c r="V157" i="7"/>
  <c r="T157" i="7"/>
  <c r="R157" i="7"/>
  <c r="Q157" i="7"/>
  <c r="P157" i="7"/>
  <c r="BK157" i="7" s="1"/>
  <c r="BI156" i="7"/>
  <c r="BH156" i="7"/>
  <c r="BG156" i="7"/>
  <c r="BE156" i="7"/>
  <c r="X156" i="7"/>
  <c r="V156" i="7"/>
  <c r="T156" i="7"/>
  <c r="R156" i="7"/>
  <c r="Q156" i="7"/>
  <c r="P156" i="7"/>
  <c r="BK156" i="7" s="1"/>
  <c r="BI155" i="7"/>
  <c r="BH155" i="7"/>
  <c r="BG155" i="7"/>
  <c r="BE155" i="7"/>
  <c r="X155" i="7"/>
  <c r="V155" i="7"/>
  <c r="T155" i="7"/>
  <c r="R155" i="7"/>
  <c r="Q155" i="7"/>
  <c r="P155" i="7"/>
  <c r="BK155" i="7" s="1"/>
  <c r="BI154" i="7"/>
  <c r="BH154" i="7"/>
  <c r="BG154" i="7"/>
  <c r="BE154" i="7"/>
  <c r="X154" i="7"/>
  <c r="V154" i="7"/>
  <c r="T154" i="7"/>
  <c r="R154" i="7"/>
  <c r="Q154" i="7"/>
  <c r="P154" i="7"/>
  <c r="BK154" i="7" s="1"/>
  <c r="BI153" i="7"/>
  <c r="BH153" i="7"/>
  <c r="BG153" i="7"/>
  <c r="BE153" i="7"/>
  <c r="X153" i="7"/>
  <c r="V153" i="7"/>
  <c r="T153" i="7"/>
  <c r="R153" i="7"/>
  <c r="Q153" i="7"/>
  <c r="P153" i="7"/>
  <c r="BK153" i="7" s="1"/>
  <c r="BI152" i="7"/>
  <c r="BH152" i="7"/>
  <c r="BG152" i="7"/>
  <c r="BE152" i="7"/>
  <c r="X152" i="7"/>
  <c r="V152" i="7"/>
  <c r="T152" i="7"/>
  <c r="R152" i="7"/>
  <c r="Q152" i="7"/>
  <c r="P152" i="7"/>
  <c r="K152" i="7" s="1"/>
  <c r="BF152" i="7" s="1"/>
  <c r="BI151" i="7"/>
  <c r="BH151" i="7"/>
  <c r="BG151" i="7"/>
  <c r="BE151" i="7"/>
  <c r="X151" i="7"/>
  <c r="V151" i="7"/>
  <c r="T151" i="7"/>
  <c r="R151" i="7"/>
  <c r="Q151" i="7"/>
  <c r="P151" i="7"/>
  <c r="BK151" i="7" s="1"/>
  <c r="BI150" i="7"/>
  <c r="BH150" i="7"/>
  <c r="BG150" i="7"/>
  <c r="BE150" i="7"/>
  <c r="X150" i="7"/>
  <c r="V150" i="7"/>
  <c r="T150" i="7"/>
  <c r="R150" i="7"/>
  <c r="Q150" i="7"/>
  <c r="P150" i="7"/>
  <c r="BK150" i="7" s="1"/>
  <c r="BK149" i="7"/>
  <c r="BI149" i="7"/>
  <c r="BH149" i="7"/>
  <c r="BG149" i="7"/>
  <c r="BE149" i="7"/>
  <c r="X149" i="7"/>
  <c r="V149" i="7"/>
  <c r="T149" i="7"/>
  <c r="R149" i="7"/>
  <c r="Q149" i="7"/>
  <c r="P149" i="7"/>
  <c r="K149" i="7"/>
  <c r="BF149" i="7" s="1"/>
  <c r="BI148" i="7"/>
  <c r="BH148" i="7"/>
  <c r="BG148" i="7"/>
  <c r="BE148" i="7"/>
  <c r="X148" i="7"/>
  <c r="V148" i="7"/>
  <c r="T148" i="7"/>
  <c r="R148" i="7"/>
  <c r="Q148" i="7"/>
  <c r="P148" i="7"/>
  <c r="BK148" i="7" s="1"/>
  <c r="BI147" i="7"/>
  <c r="BH147" i="7"/>
  <c r="BG147" i="7"/>
  <c r="BE147" i="7"/>
  <c r="X147" i="7"/>
  <c r="V147" i="7"/>
  <c r="T147" i="7"/>
  <c r="R147" i="7"/>
  <c r="Q147" i="7"/>
  <c r="P147" i="7"/>
  <c r="BK147" i="7" s="1"/>
  <c r="BI146" i="7"/>
  <c r="BH146" i="7"/>
  <c r="BG146" i="7"/>
  <c r="BE146" i="7"/>
  <c r="X146" i="7"/>
  <c r="V146" i="7"/>
  <c r="T146" i="7"/>
  <c r="R146" i="7"/>
  <c r="Q146" i="7"/>
  <c r="P146" i="7"/>
  <c r="BK146" i="7" s="1"/>
  <c r="K146" i="7"/>
  <c r="BF146" i="7" s="1"/>
  <c r="BI145" i="7"/>
  <c r="BH145" i="7"/>
  <c r="BG145" i="7"/>
  <c r="BE145" i="7"/>
  <c r="X145" i="7"/>
  <c r="V145" i="7"/>
  <c r="T145" i="7"/>
  <c r="R145" i="7"/>
  <c r="Q145" i="7"/>
  <c r="P145" i="7"/>
  <c r="BK145" i="7" s="1"/>
  <c r="BI144" i="7"/>
  <c r="BH144" i="7"/>
  <c r="BG144" i="7"/>
  <c r="BE144" i="7"/>
  <c r="X144" i="7"/>
  <c r="V144" i="7"/>
  <c r="T144" i="7"/>
  <c r="R144" i="7"/>
  <c r="Q144" i="7"/>
  <c r="P144" i="7"/>
  <c r="BK144" i="7" s="1"/>
  <c r="BK143" i="7"/>
  <c r="BI143" i="7"/>
  <c r="BH143" i="7"/>
  <c r="BG143" i="7"/>
  <c r="BE143" i="7"/>
  <c r="X143" i="7"/>
  <c r="V143" i="7"/>
  <c r="T143" i="7"/>
  <c r="R143" i="7"/>
  <c r="Q143" i="7"/>
  <c r="P143" i="7"/>
  <c r="K143" i="7"/>
  <c r="BF143" i="7" s="1"/>
  <c r="BI142" i="7"/>
  <c r="BH142" i="7"/>
  <c r="BG142" i="7"/>
  <c r="BE142" i="7"/>
  <c r="X142" i="7"/>
  <c r="V142" i="7"/>
  <c r="T142" i="7"/>
  <c r="R142" i="7"/>
  <c r="Q142" i="7"/>
  <c r="P142" i="7"/>
  <c r="BK142" i="7" s="1"/>
  <c r="BI141" i="7"/>
  <c r="BH141" i="7"/>
  <c r="BG141" i="7"/>
  <c r="BE141" i="7"/>
  <c r="X141" i="7"/>
  <c r="V141" i="7"/>
  <c r="T141" i="7"/>
  <c r="R141" i="7"/>
  <c r="Q141" i="7"/>
  <c r="P141" i="7"/>
  <c r="BK141" i="7" s="1"/>
  <c r="BK140" i="7"/>
  <c r="BI140" i="7"/>
  <c r="BH140" i="7"/>
  <c r="BG140" i="7"/>
  <c r="BE140" i="7"/>
  <c r="X140" i="7"/>
  <c r="V140" i="7"/>
  <c r="T140" i="7"/>
  <c r="R140" i="7"/>
  <c r="Q140" i="7"/>
  <c r="P140" i="7"/>
  <c r="K140" i="7"/>
  <c r="BF140" i="7" s="1"/>
  <c r="BK139" i="7"/>
  <c r="BI139" i="7"/>
  <c r="BH139" i="7"/>
  <c r="BG139" i="7"/>
  <c r="BE139" i="7"/>
  <c r="X139" i="7"/>
  <c r="V139" i="7"/>
  <c r="T139" i="7"/>
  <c r="R139" i="7"/>
  <c r="Q139" i="7"/>
  <c r="P139" i="7"/>
  <c r="K139" i="7" s="1"/>
  <c r="BF139" i="7" s="1"/>
  <c r="BI138" i="7"/>
  <c r="BH138" i="7"/>
  <c r="BG138" i="7"/>
  <c r="BE138" i="7"/>
  <c r="X138" i="7"/>
  <c r="V138" i="7"/>
  <c r="T138" i="7"/>
  <c r="R138" i="7"/>
  <c r="Q138" i="7"/>
  <c r="P138" i="7"/>
  <c r="BK138" i="7" s="1"/>
  <c r="BI137" i="7"/>
  <c r="BH137" i="7"/>
  <c r="BG137" i="7"/>
  <c r="BE137" i="7"/>
  <c r="X137" i="7"/>
  <c r="V137" i="7"/>
  <c r="T137" i="7"/>
  <c r="R137" i="7"/>
  <c r="Q137" i="7"/>
  <c r="P137" i="7"/>
  <c r="BK137" i="7" s="1"/>
  <c r="BI136" i="7"/>
  <c r="BH136" i="7"/>
  <c r="BG136" i="7"/>
  <c r="BE136" i="7"/>
  <c r="X136" i="7"/>
  <c r="V136" i="7"/>
  <c r="T136" i="7"/>
  <c r="R136" i="7"/>
  <c r="Q136" i="7"/>
  <c r="P136" i="7"/>
  <c r="BK136" i="7" s="1"/>
  <c r="BI135" i="7"/>
  <c r="BH135" i="7"/>
  <c r="BG135" i="7"/>
  <c r="BE135" i="7"/>
  <c r="X135" i="7"/>
  <c r="V135" i="7"/>
  <c r="T135" i="7"/>
  <c r="R135" i="7"/>
  <c r="Q135" i="7"/>
  <c r="P135" i="7"/>
  <c r="BK135" i="7" s="1"/>
  <c r="BK134" i="7"/>
  <c r="BI134" i="7"/>
  <c r="BH134" i="7"/>
  <c r="BG134" i="7"/>
  <c r="BE134" i="7"/>
  <c r="X134" i="7"/>
  <c r="V134" i="7"/>
  <c r="V132" i="7" s="1"/>
  <c r="V131" i="7" s="1"/>
  <c r="T134" i="7"/>
  <c r="R134" i="7"/>
  <c r="Q134" i="7"/>
  <c r="P134" i="7"/>
  <c r="K134" i="7"/>
  <c r="BF134" i="7" s="1"/>
  <c r="BK133" i="7"/>
  <c r="BI133" i="7"/>
  <c r="BH133" i="7"/>
  <c r="BG133" i="7"/>
  <c r="BE133" i="7"/>
  <c r="X133" i="7"/>
  <c r="X132" i="7" s="1"/>
  <c r="X131" i="7" s="1"/>
  <c r="V133" i="7"/>
  <c r="T133" i="7"/>
  <c r="T132" i="7" s="1"/>
  <c r="T131" i="7" s="1"/>
  <c r="R133" i="7"/>
  <c r="Q133" i="7"/>
  <c r="P133" i="7"/>
  <c r="K133" i="7"/>
  <c r="BF133" i="7" s="1"/>
  <c r="BI130" i="7"/>
  <c r="BH130" i="7"/>
  <c r="BG130" i="7"/>
  <c r="BE130" i="7"/>
  <c r="X130" i="7"/>
  <c r="V130" i="7"/>
  <c r="T130" i="7"/>
  <c r="R130" i="7"/>
  <c r="Q130" i="7"/>
  <c r="P130" i="7"/>
  <c r="BK130" i="7" s="1"/>
  <c r="BI129" i="7"/>
  <c r="BH129" i="7"/>
  <c r="BG129" i="7"/>
  <c r="BE129" i="7"/>
  <c r="X129" i="7"/>
  <c r="V129" i="7"/>
  <c r="V128" i="7" s="1"/>
  <c r="V127" i="7" s="1"/>
  <c r="V126" i="7" s="1"/>
  <c r="T129" i="7"/>
  <c r="T128" i="7" s="1"/>
  <c r="T127" i="7" s="1"/>
  <c r="R129" i="7"/>
  <c r="R128" i="7" s="1"/>
  <c r="Q129" i="7"/>
  <c r="Q128" i="7" s="1"/>
  <c r="P129" i="7"/>
  <c r="BK129" i="7" s="1"/>
  <c r="X128" i="7"/>
  <c r="X127" i="7" s="1"/>
  <c r="F122" i="7"/>
  <c r="J120" i="7"/>
  <c r="F120" i="7"/>
  <c r="E118" i="7"/>
  <c r="I104" i="7"/>
  <c r="F91" i="7"/>
  <c r="E89" i="7"/>
  <c r="K41" i="7"/>
  <c r="K40" i="7"/>
  <c r="K39" i="7"/>
  <c r="J26" i="7"/>
  <c r="E26" i="7"/>
  <c r="J94" i="7" s="1"/>
  <c r="J25" i="7"/>
  <c r="J23" i="7"/>
  <c r="E23" i="7"/>
  <c r="J93" i="7" s="1"/>
  <c r="J22" i="7"/>
  <c r="J20" i="7"/>
  <c r="E20" i="7"/>
  <c r="F94" i="7" s="1"/>
  <c r="J19" i="7"/>
  <c r="J17" i="7"/>
  <c r="E17" i="7"/>
  <c r="F93" i="7" s="1"/>
  <c r="J16" i="7"/>
  <c r="J14" i="7"/>
  <c r="J91" i="7" s="1"/>
  <c r="E7" i="7"/>
  <c r="E85" i="7" s="1"/>
  <c r="BI138" i="4"/>
  <c r="BH138" i="4"/>
  <c r="BG138" i="4"/>
  <c r="BE138" i="4"/>
  <c r="X138" i="4"/>
  <c r="V138" i="4"/>
  <c r="T138" i="4"/>
  <c r="R138" i="4"/>
  <c r="Q138" i="4"/>
  <c r="P138" i="4"/>
  <c r="BK138" i="4" s="1"/>
  <c r="BK137" i="4"/>
  <c r="BI137" i="4"/>
  <c r="BH137" i="4"/>
  <c r="BG137" i="4"/>
  <c r="BE137" i="4"/>
  <c r="X137" i="4"/>
  <c r="X136" i="4" s="1"/>
  <c r="V137" i="4"/>
  <c r="V136" i="4" s="1"/>
  <c r="T137" i="4"/>
  <c r="R137" i="4"/>
  <c r="Q137" i="4"/>
  <c r="Q136" i="4" s="1"/>
  <c r="I101" i="4" s="1"/>
  <c r="P137" i="4"/>
  <c r="K137" i="4"/>
  <c r="BF137" i="4" s="1"/>
  <c r="T136" i="4"/>
  <c r="BI135" i="4"/>
  <c r="BH135" i="4"/>
  <c r="BG135" i="4"/>
  <c r="BE135" i="4"/>
  <c r="X135" i="4"/>
  <c r="V135" i="4"/>
  <c r="T135" i="4"/>
  <c r="R135" i="4"/>
  <c r="Q135" i="4"/>
  <c r="P135" i="4"/>
  <c r="BK135" i="4" s="1"/>
  <c r="BI134" i="4"/>
  <c r="BH134" i="4"/>
  <c r="BG134" i="4"/>
  <c r="BE134" i="4"/>
  <c r="X134" i="4"/>
  <c r="V134" i="4"/>
  <c r="T134" i="4"/>
  <c r="R134" i="4"/>
  <c r="Q134" i="4"/>
  <c r="P134" i="4"/>
  <c r="BK134" i="4" s="1"/>
  <c r="BI133" i="4"/>
  <c r="BH133" i="4"/>
  <c r="BG133" i="4"/>
  <c r="BE133" i="4"/>
  <c r="X133" i="4"/>
  <c r="V133" i="4"/>
  <c r="T133" i="4"/>
  <c r="R133" i="4"/>
  <c r="Q133" i="4"/>
  <c r="P133" i="4"/>
  <c r="K133" i="4" s="1"/>
  <c r="BF133" i="4" s="1"/>
  <c r="BI132" i="4"/>
  <c r="BH132" i="4"/>
  <c r="BG132" i="4"/>
  <c r="BE132" i="4"/>
  <c r="X132" i="4"/>
  <c r="V132" i="4"/>
  <c r="T132" i="4"/>
  <c r="R132" i="4"/>
  <c r="Q132" i="4"/>
  <c r="P132" i="4"/>
  <c r="BK132" i="4" s="1"/>
  <c r="BK131" i="4"/>
  <c r="BI131" i="4"/>
  <c r="BH131" i="4"/>
  <c r="BG131" i="4"/>
  <c r="BE131" i="4"/>
  <c r="X131" i="4"/>
  <c r="V131" i="4"/>
  <c r="T131" i="4"/>
  <c r="R131" i="4"/>
  <c r="Q131" i="4"/>
  <c r="P131" i="4"/>
  <c r="K131" i="4"/>
  <c r="BF131" i="4" s="1"/>
  <c r="BK130" i="4"/>
  <c r="BI130" i="4"/>
  <c r="BH130" i="4"/>
  <c r="BG130" i="4"/>
  <c r="BE130" i="4"/>
  <c r="X130" i="4"/>
  <c r="V130" i="4"/>
  <c r="T130" i="4"/>
  <c r="R130" i="4"/>
  <c r="Q130" i="4"/>
  <c r="P130" i="4"/>
  <c r="K130" i="4" s="1"/>
  <c r="BF130" i="4" s="1"/>
  <c r="BI129" i="4"/>
  <c r="BH129" i="4"/>
  <c r="BG129" i="4"/>
  <c r="BE129" i="4"/>
  <c r="X129" i="4"/>
  <c r="V129" i="4"/>
  <c r="T129" i="4"/>
  <c r="R129" i="4"/>
  <c r="Q129" i="4"/>
  <c r="P129" i="4"/>
  <c r="BK129" i="4" s="1"/>
  <c r="BI128" i="4"/>
  <c r="BH128" i="4"/>
  <c r="BG128" i="4"/>
  <c r="BE128" i="4"/>
  <c r="X128" i="4"/>
  <c r="V128" i="4"/>
  <c r="T128" i="4"/>
  <c r="R128" i="4"/>
  <c r="Q128" i="4"/>
  <c r="P128" i="4"/>
  <c r="BK128" i="4" s="1"/>
  <c r="BK127" i="4"/>
  <c r="BI127" i="4"/>
  <c r="BH127" i="4"/>
  <c r="BG127" i="4"/>
  <c r="BE127" i="4"/>
  <c r="X127" i="4"/>
  <c r="X125" i="4" s="1"/>
  <c r="V127" i="4"/>
  <c r="T127" i="4"/>
  <c r="R127" i="4"/>
  <c r="Q127" i="4"/>
  <c r="P127" i="4"/>
  <c r="K127" i="4"/>
  <c r="BF127" i="4" s="1"/>
  <c r="BI126" i="4"/>
  <c r="BH126" i="4"/>
  <c r="BG126" i="4"/>
  <c r="BE126" i="4"/>
  <c r="X126" i="4"/>
  <c r="V126" i="4"/>
  <c r="V125" i="4" s="1"/>
  <c r="T126" i="4"/>
  <c r="T125" i="4" s="1"/>
  <c r="T124" i="4" s="1"/>
  <c r="T123" i="4" s="1"/>
  <c r="R126" i="4"/>
  <c r="R125" i="4" s="1"/>
  <c r="Q126" i="4"/>
  <c r="P126" i="4"/>
  <c r="BK126" i="4" s="1"/>
  <c r="J120" i="4"/>
  <c r="J119" i="4"/>
  <c r="F117" i="4"/>
  <c r="E115" i="4"/>
  <c r="J94" i="4"/>
  <c r="J93" i="4"/>
  <c r="F91" i="4"/>
  <c r="E89" i="4"/>
  <c r="K41" i="4"/>
  <c r="K40" i="4"/>
  <c r="K39" i="4"/>
  <c r="F94" i="4"/>
  <c r="F119" i="4"/>
  <c r="E85" i="4"/>
  <c r="BK133" i="4" l="1"/>
  <c r="BK125" i="4" s="1"/>
  <c r="F40" i="4"/>
  <c r="Q125" i="4"/>
  <c r="I100" i="4" s="1"/>
  <c r="R136" i="4"/>
  <c r="J101" i="4" s="1"/>
  <c r="R124" i="4"/>
  <c r="K37" i="4"/>
  <c r="BK136" i="4"/>
  <c r="K136" i="4" s="1"/>
  <c r="K101" i="4" s="1"/>
  <c r="F41" i="4"/>
  <c r="F37" i="4"/>
  <c r="F39" i="4"/>
  <c r="Q164" i="7"/>
  <c r="I103" i="7" s="1"/>
  <c r="BK152" i="7"/>
  <c r="Q132" i="7"/>
  <c r="I102" i="7" s="1"/>
  <c r="K137" i="7"/>
  <c r="BF137" i="7" s="1"/>
  <c r="BK170" i="7"/>
  <c r="R164" i="7"/>
  <c r="J103" i="7" s="1"/>
  <c r="K155" i="7"/>
  <c r="BF155" i="7" s="1"/>
  <c r="K37" i="7"/>
  <c r="F41" i="7"/>
  <c r="R132" i="7"/>
  <c r="J102" i="7" s="1"/>
  <c r="F40" i="7"/>
  <c r="F37" i="7"/>
  <c r="F39" i="7"/>
  <c r="Q127" i="7"/>
  <c r="I100" i="7"/>
  <c r="X126" i="7"/>
  <c r="T126" i="7"/>
  <c r="BK128" i="7"/>
  <c r="BK164" i="7"/>
  <c r="K164" i="7" s="1"/>
  <c r="K103" i="7" s="1"/>
  <c r="J100" i="7"/>
  <c r="R127" i="7"/>
  <c r="BK132" i="7"/>
  <c r="J122" i="7"/>
  <c r="K129" i="7"/>
  <c r="BF129" i="7" s="1"/>
  <c r="K135" i="7"/>
  <c r="BF135" i="7" s="1"/>
  <c r="K141" i="7"/>
  <c r="BF141" i="7" s="1"/>
  <c r="K147" i="7"/>
  <c r="BF147" i="7" s="1"/>
  <c r="K153" i="7"/>
  <c r="BF153" i="7" s="1"/>
  <c r="K159" i="7"/>
  <c r="BF159" i="7" s="1"/>
  <c r="K165" i="7"/>
  <c r="BF165" i="7" s="1"/>
  <c r="K171" i="7"/>
  <c r="BF171" i="7" s="1"/>
  <c r="E114" i="7"/>
  <c r="F123" i="7"/>
  <c r="K130" i="7"/>
  <c r="BF130" i="7" s="1"/>
  <c r="K136" i="7"/>
  <c r="BF136" i="7" s="1"/>
  <c r="K142" i="7"/>
  <c r="BF142" i="7" s="1"/>
  <c r="K148" i="7"/>
  <c r="BF148" i="7" s="1"/>
  <c r="K154" i="7"/>
  <c r="BF154" i="7" s="1"/>
  <c r="K160" i="7"/>
  <c r="BF160" i="7" s="1"/>
  <c r="K166" i="7"/>
  <c r="BF166" i="7" s="1"/>
  <c r="K172" i="7"/>
  <c r="BF172" i="7" s="1"/>
  <c r="J123" i="7"/>
  <c r="K138" i="7"/>
  <c r="BF138" i="7" s="1"/>
  <c r="K144" i="7"/>
  <c r="BF144" i="7" s="1"/>
  <c r="K150" i="7"/>
  <c r="BF150" i="7" s="1"/>
  <c r="K156" i="7"/>
  <c r="BF156" i="7" s="1"/>
  <c r="K162" i="7"/>
  <c r="BF162" i="7" s="1"/>
  <c r="K168" i="7"/>
  <c r="BF168" i="7" s="1"/>
  <c r="K145" i="7"/>
  <c r="BF145" i="7" s="1"/>
  <c r="K151" i="7"/>
  <c r="BF151" i="7" s="1"/>
  <c r="K157" i="7"/>
  <c r="BF157" i="7" s="1"/>
  <c r="K163" i="7"/>
  <c r="BF163" i="7" s="1"/>
  <c r="K169" i="7"/>
  <c r="BF169" i="7" s="1"/>
  <c r="K175" i="7"/>
  <c r="BF175" i="7" s="1"/>
  <c r="R123" i="4"/>
  <c r="J98" i="4" s="1"/>
  <c r="K33" i="4" s="1"/>
  <c r="J99" i="4"/>
  <c r="V124" i="4"/>
  <c r="V123" i="4" s="1"/>
  <c r="X124" i="4"/>
  <c r="X123" i="4" s="1"/>
  <c r="J91" i="4"/>
  <c r="J100" i="4"/>
  <c r="K128" i="4"/>
  <c r="BF128" i="4" s="1"/>
  <c r="K134" i="4"/>
  <c r="BF134" i="4" s="1"/>
  <c r="F93" i="4"/>
  <c r="K129" i="4"/>
  <c r="BF129" i="4" s="1"/>
  <c r="K135" i="4"/>
  <c r="BF135" i="4" s="1"/>
  <c r="E111" i="4"/>
  <c r="F120" i="4"/>
  <c r="K126" i="4"/>
  <c r="BF126" i="4" s="1"/>
  <c r="K132" i="4"/>
  <c r="BF132" i="4" s="1"/>
  <c r="K138" i="4"/>
  <c r="BF138" i="4" s="1"/>
  <c r="Q124" i="4" l="1"/>
  <c r="I99" i="4" s="1"/>
  <c r="Q131" i="7"/>
  <c r="I101" i="7" s="1"/>
  <c r="R131" i="7"/>
  <c r="J101" i="7" s="1"/>
  <c r="I99" i="7"/>
  <c r="K132" i="7"/>
  <c r="K102" i="7" s="1"/>
  <c r="BK131" i="7"/>
  <c r="K131" i="7" s="1"/>
  <c r="K101" i="7" s="1"/>
  <c r="J99" i="7"/>
  <c r="K128" i="7"/>
  <c r="K100" i="7" s="1"/>
  <c r="BK127" i="7"/>
  <c r="F38" i="7"/>
  <c r="K38" i="7"/>
  <c r="K38" i="4"/>
  <c r="F38" i="4"/>
  <c r="Q123" i="4"/>
  <c r="I98" i="4" s="1"/>
  <c r="K32" i="4" s="1"/>
  <c r="K125" i="4"/>
  <c r="K100" i="4" s="1"/>
  <c r="BK124" i="4"/>
  <c r="Q126" i="7" l="1"/>
  <c r="I98" i="7" s="1"/>
  <c r="K32" i="7" s="1"/>
  <c r="R126" i="7"/>
  <c r="J98" i="7" s="1"/>
  <c r="K33" i="7" s="1"/>
  <c r="BK126" i="7"/>
  <c r="K126" i="7" s="1"/>
  <c r="K127" i="7"/>
  <c r="K99" i="7" s="1"/>
  <c r="K124" i="4"/>
  <c r="K99" i="4" s="1"/>
  <c r="BK123" i="4"/>
  <c r="K123" i="4" s="1"/>
  <c r="K34" i="7" l="1"/>
  <c r="K43" i="7" s="1"/>
  <c r="K98" i="7"/>
  <c r="K34" i="4"/>
  <c r="K43" i="4" s="1"/>
  <c r="K98" i="4"/>
</calcChain>
</file>

<file path=xl/sharedStrings.xml><?xml version="1.0" encoding="utf-8"?>
<sst xmlns="http://schemas.openxmlformats.org/spreadsheetml/2006/main" count="1583" uniqueCount="504">
  <si>
    <t>ZADANIE</t>
  </si>
  <si>
    <t xml:space="preserve">Stavba: </t>
  </si>
  <si>
    <t>Výstavba infraštruktúry - romska ulica , lokalita L3</t>
  </si>
  <si>
    <t xml:space="preserve">Objekt: </t>
  </si>
  <si>
    <t>SO 03 Vodovod</t>
  </si>
  <si>
    <t xml:space="preserve">Dátum: </t>
  </si>
  <si>
    <t>30. 1. 2020</t>
  </si>
  <si>
    <t>Časť:</t>
  </si>
  <si>
    <t>SO 03a  Automatická tlaková stanica</t>
  </si>
  <si>
    <t xml:space="preserve">JKSO: </t>
  </si>
  <si>
    <t>P.Č.</t>
  </si>
  <si>
    <t>KCN</t>
  </si>
  <si>
    <t>Kód položky</t>
  </si>
  <si>
    <t>Skrátený popis</t>
  </si>
  <si>
    <t>MJ</t>
  </si>
  <si>
    <t>Množstvo celkom</t>
  </si>
  <si>
    <t>Cena jednotková</t>
  </si>
  <si>
    <t>Cena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</si>
  <si>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</si>
  <si>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</si>
  <si>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</si>
  <si>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</si>
  <si>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</si>
  <si>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</si>
  <si>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</si>
  <si>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</si>
  <si>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</si>
  <si>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>Práce a dodávky HSV</t>
  </si>
  <si>
    <t>Zemné práce</t>
  </si>
  <si>
    <t>001</t>
  </si>
  <si>
    <t>131201102</t>
  </si>
  <si>
    <t>Výkop nezapaženej jamy v hornine 3,nad 100 do 1000 m3</t>
  </si>
  <si>
    <t>m3</t>
  </si>
  <si>
    <t>131201109</t>
  </si>
  <si>
    <t>Príplatok za lepivosť horniny 3</t>
  </si>
  <si>
    <t>132201101</t>
  </si>
  <si>
    <t>Výkop ryhy do šírky 600 mm v horn.3 do 100 m3</t>
  </si>
  <si>
    <t>132201109</t>
  </si>
  <si>
    <t>Hĺbenie rýh šírky do 600 mm zapažených i nezapažených s urovnaním dna. Príplatok k cene za lepivosť horniny 3</t>
  </si>
  <si>
    <t>161101501</t>
  </si>
  <si>
    <t>Zvislé premiestnenie výkopku z horniny I až IV,nosením za každé 3 m výšky</t>
  </si>
  <si>
    <t>M3</t>
  </si>
  <si>
    <t>162401102</t>
  </si>
  <si>
    <t>Vodorovné premiestnenie výkopku tr.1-4 do 2000 m</t>
  </si>
  <si>
    <t>167101102</t>
  </si>
  <si>
    <t>Nakladanie neuľahnutého výkopku z hornín tr.1-4 nad 100 do 1000 m3</t>
  </si>
  <si>
    <t>171201101</t>
  </si>
  <si>
    <t>Uloženie sypaniny do násypov s rozprestretím sypaniny vo vrstvách a s hrubým urovnaním nezhutnených</t>
  </si>
  <si>
    <t>174101002</t>
  </si>
  <si>
    <t>Zásyp sypaninou so zhutnením jám, šachiet, rýh, zárezov alebo okolo objektov nad 100 do 1000 m3</t>
  </si>
  <si>
    <t>583</t>
  </si>
  <si>
    <t>5833752900</t>
  </si>
  <si>
    <t>Štrkopiesok preddrvený 0-45 N</t>
  </si>
  <si>
    <t>Zakladanie</t>
  </si>
  <si>
    <t>011</t>
  </si>
  <si>
    <t>273313521</t>
  </si>
  <si>
    <t>Betón základových dosiek, prostý tr.C 12/15</t>
  </si>
  <si>
    <t>Zvislé a kompletné konštrukcie</t>
  </si>
  <si>
    <t>346244821</t>
  </si>
  <si>
    <t>Prímurovky izolačné z tehál dľ. 290mm P 10-20 MC 10 hr. 140 mm</t>
  </si>
  <si>
    <t>m2</t>
  </si>
  <si>
    <t>015</t>
  </si>
  <si>
    <t>380326133</t>
  </si>
  <si>
    <t>Kompletné konštr. čistiarní odpad. vôd zo železobet.vodostav.V4 T0-C 20/25,hr.nad 300 mm</t>
  </si>
  <si>
    <t>380356211</t>
  </si>
  <si>
    <t>Debnenie kompl. konštrukcií čistiarní odpad. vôd z plôch rovinných zhotovenie</t>
  </si>
  <si>
    <t>380356212</t>
  </si>
  <si>
    <t>Debnenie kompl. konštrukcií čistiarní odpad. vôd z plôch rovinných odstránenie</t>
  </si>
  <si>
    <t>380361006</t>
  </si>
  <si>
    <t>Výstuž komplet. konstr. čist. odpadových vôd a nádrží z ocele 10505</t>
  </si>
  <si>
    <t>t</t>
  </si>
  <si>
    <t>Vodorovné konštrukcie</t>
  </si>
  <si>
    <t>411354171</t>
  </si>
  <si>
    <t>Podporná konštrukcia stropov pre zaťaženie do 5 kpa zhotovenie</t>
  </si>
  <si>
    <t>411354172</t>
  </si>
  <si>
    <t>Podporná konštrukcia stropov pre zaťaženie do 5 kpa odstránenie</t>
  </si>
  <si>
    <t>454811111</t>
  </si>
  <si>
    <t>Osadenie prestupu s privarením na výstuž z oceľových rúr vnútorného priemeru do 600 mm</t>
  </si>
  <si>
    <t>ks</t>
  </si>
  <si>
    <t>9</t>
  </si>
  <si>
    <t>Ostatné konštrukcie a práce-búranie</t>
  </si>
  <si>
    <t>953171021</t>
  </si>
  <si>
    <t>Osadenie kovového poklopu liatinového alebo oceľového včítane rámu, hmotnosti do 50 kg</t>
  </si>
  <si>
    <t>552</t>
  </si>
  <si>
    <t>5524214300</t>
  </si>
  <si>
    <t>Komplet  kanálový DN 600</t>
  </si>
  <si>
    <t>99</t>
  </si>
  <si>
    <t>Presun hmôt HSV</t>
  </si>
  <si>
    <t>998142251</t>
  </si>
  <si>
    <t>Presun hmôt pre obj.8141,8142,8143,zvislá nosná konštr.monolitická betónová,výšky do 25 m</t>
  </si>
  <si>
    <t>PSV</t>
  </si>
  <si>
    <t>Práce a dodávky PSV</t>
  </si>
  <si>
    <t>711</t>
  </si>
  <si>
    <t>Izolácie proti vode a vlhkosti</t>
  </si>
  <si>
    <t>711121131</t>
  </si>
  <si>
    <t>Izolácia proti zemnej vlhkosti vodorovná asfaltovým náterom za tepla</t>
  </si>
  <si>
    <t>111</t>
  </si>
  <si>
    <t>1116315000</t>
  </si>
  <si>
    <t>Lak asfaltovanátový ALP-PENETRAL v sudoch</t>
  </si>
  <si>
    <t>711122131</t>
  </si>
  <si>
    <t>Izolácia proti zemnej vlhkosti zvislá asfaltovým náterom za tepla</t>
  </si>
  <si>
    <t>711131101</t>
  </si>
  <si>
    <t>Izolácia proti zemnej vlhkosti vodorovná AIP na sucho</t>
  </si>
  <si>
    <t>628</t>
  </si>
  <si>
    <t>6283228800</t>
  </si>
  <si>
    <t>Pásy ťažké asfaltované Elastobit st 40</t>
  </si>
  <si>
    <t>711132101</t>
  </si>
  <si>
    <t>Izolácia proti zemnej vlhkosti zvislá AIP na sucho</t>
  </si>
  <si>
    <t>998711201</t>
  </si>
  <si>
    <t>Presun hmôt pre izoláciu proti vode v objektoch výšky do 6 m</t>
  </si>
  <si>
    <t>%</t>
  </si>
  <si>
    <t>767</t>
  </si>
  <si>
    <t>Konštrukcie doplnkové kovové</t>
  </si>
  <si>
    <t>767896110</t>
  </si>
  <si>
    <t>Montáž ostatných doplnkov stavieb,častí z hliníkových a iných zliatin líšt skrutkovaním</t>
  </si>
  <si>
    <t>m</t>
  </si>
  <si>
    <t>553</t>
  </si>
  <si>
    <t>553100PC</t>
  </si>
  <si>
    <t>Hliníkový rebrík 2,60 m</t>
  </si>
  <si>
    <t>553001</t>
  </si>
  <si>
    <t>Dodávka el. radiatora</t>
  </si>
  <si>
    <t>998767201</t>
  </si>
  <si>
    <t>Presun hmôt pre kovové stavebné doplnkové konštrukcie v objektoch výšky do 6 m</t>
  </si>
  <si>
    <t>M</t>
  </si>
  <si>
    <t>Práce a dodávky M</t>
  </si>
  <si>
    <t>35-M</t>
  </si>
  <si>
    <t>Montáž čerpadiel,kompr.a vodoh.zar.</t>
  </si>
  <si>
    <t>935</t>
  </si>
  <si>
    <t>350140030</t>
  </si>
  <si>
    <t>Montáž automatickej tlakovej stanice</t>
  </si>
  <si>
    <t>súb</t>
  </si>
  <si>
    <t>388</t>
  </si>
  <si>
    <t>3882213300</t>
  </si>
  <si>
    <t>vodomer Senzus Dynamic DN 50</t>
  </si>
  <si>
    <t>388001</t>
  </si>
  <si>
    <t>Redukovaný nátrubok s prírubou Frielen DN 110/80</t>
  </si>
  <si>
    <t>388002</t>
  </si>
  <si>
    <t>Posúvač Hawlw 4700, DN 80</t>
  </si>
  <si>
    <t>388003</t>
  </si>
  <si>
    <t>Prírubový T kus Hawlw 8510 DN 80/50</t>
  </si>
  <si>
    <t>388004</t>
  </si>
  <si>
    <t>Lapač nečistôt Hawlw 9910, DN 80</t>
  </si>
  <si>
    <t>388005</t>
  </si>
  <si>
    <t>Prírubový prechod redukcia Hawle 8550, Dn 80-50 L200</t>
  </si>
  <si>
    <t>388006</t>
  </si>
  <si>
    <t>ATS Stanica Grundfos Hydro MPC-E 3</t>
  </si>
  <si>
    <t>388007</t>
  </si>
  <si>
    <t>Expanzná nádoba 200 l</t>
  </si>
  <si>
    <t>388008</t>
  </si>
  <si>
    <t>Príruba s vnút. závitom Hawlw 8100, Dn 50 D1"</t>
  </si>
  <si>
    <t>388009</t>
  </si>
  <si>
    <t>Prípojkový ventil Frielen Dav DN 110/63</t>
  </si>
  <si>
    <t>Celkom</t>
  </si>
  <si>
    <t>SO 03b Úprava jestvujúcich vodovodných radov</t>
  </si>
  <si>
    <t xml:space="preserve">Zemné práce </t>
  </si>
  <si>
    <t>131201101</t>
  </si>
  <si>
    <t>Výkop nezapaženej jamy v hornine 3, do 100 m3</t>
  </si>
  <si>
    <t>Hĺbenie nezapažených jám a zárezov. Príplatok za lepivosť horniny 3</t>
  </si>
  <si>
    <t>132201203</t>
  </si>
  <si>
    <t>Výkop ryhy šírky 600-2000mm horn.3 nad 1000  do 10000m3</t>
  </si>
  <si>
    <t>132201209</t>
  </si>
  <si>
    <t>Príplatok k cenám za lepivosť horniny 3</t>
  </si>
  <si>
    <t>151101102</t>
  </si>
  <si>
    <t>Paženie a rozopretie stien rýh pre podzemné vedenie,príložné do 4 m</t>
  </si>
  <si>
    <t>151101112</t>
  </si>
  <si>
    <t>Odstránenie paženia rýh pre podzemné vedenie,príložné hľbky do 4 m</t>
  </si>
  <si>
    <t>174101003</t>
  </si>
  <si>
    <t>Zásyp sypaninou so zhutnením jám, šachiet, rýh, zárezov alebo okolo objektov nad 1000 do 10000 m3</t>
  </si>
  <si>
    <t>175101101</t>
  </si>
  <si>
    <t>Obsyp potrubia sypaninou z vhodných hornín 1 až 4 bez prehodenia sypaniny</t>
  </si>
  <si>
    <t>175101109</t>
  </si>
  <si>
    <t>Príplatok k cene za prehodenie sypaniny</t>
  </si>
  <si>
    <t>271</t>
  </si>
  <si>
    <t>451573111</t>
  </si>
  <si>
    <t>Lôžko pod potrubie, stoky a drobné objekty, v otvorenom výkope z piesku a štrkopiesku do 63 mm</t>
  </si>
  <si>
    <t xml:space="preserve">Rúrové vedenie </t>
  </si>
  <si>
    <t>857264121</t>
  </si>
  <si>
    <t>Montáž liatin. tvarovky odbočnej na potrubí z rúr prírubových DN 100</t>
  </si>
  <si>
    <t>286</t>
  </si>
  <si>
    <t>2861122373</t>
  </si>
  <si>
    <t>T kus 110/110</t>
  </si>
  <si>
    <t xml:space="preserve">E2 posúvač s hrdlom S 2000 - 100/110 </t>
  </si>
  <si>
    <t>;</t>
  </si>
  <si>
    <t>871251121</t>
  </si>
  <si>
    <t>Montáž potrubia z tlakových polyetylénových rúrok priemeru 110 mm</t>
  </si>
  <si>
    <t>2861119800</t>
  </si>
  <si>
    <t>PE - 80 SDR 11,0 (0,4 Mpa) 110x10.0mm</t>
  </si>
  <si>
    <t>892311000</t>
  </si>
  <si>
    <t>Skúška tesnosti kanalizácie D 150</t>
  </si>
  <si>
    <t>899720001</t>
  </si>
  <si>
    <t>Rozvinutie a dodávka výstražnej fólie</t>
  </si>
  <si>
    <t>899721111</t>
  </si>
  <si>
    <t>Vyhľadávací vodič na potrubí PVC DN do 150 mm</t>
  </si>
  <si>
    <t>899912101</t>
  </si>
  <si>
    <t xml:space="preserve">Montáž plastovej chráničky DN 225 </t>
  </si>
  <si>
    <t>2861101700</t>
  </si>
  <si>
    <t>Plastová chránička D 225</t>
  </si>
  <si>
    <t xml:space="preserve">Presun hmôt HSV </t>
  </si>
  <si>
    <t>998276101</t>
  </si>
  <si>
    <t>Presun hmôt pre rúrové vedenie hĺbené z rúr z plast. hmôt alebo sklolamin. v otvorenom výkope</t>
  </si>
  <si>
    <t xml:space="preserve">Vodárenské armatúry   Nadzemný hydrant  DN 100 </t>
  </si>
  <si>
    <t>4227370001</t>
  </si>
  <si>
    <t>422</t>
  </si>
  <si>
    <t>Montáž vodovodnej armatúry na potrubí, hydrant nadzemný DN 100</t>
  </si>
  <si>
    <t>891267211</t>
  </si>
  <si>
    <t>Hydrant podzemný EKO-nerez-tvárna liatina  DN 80/800 CAMPRI</t>
  </si>
  <si>
    <t>4227371050</t>
  </si>
  <si>
    <t>Montáž vodovodnej armatúry na potrubí, hydrant podzemný (bez osadenia poklopov) DN 80</t>
  </si>
  <si>
    <t>891247111</t>
  </si>
  <si>
    <t>Rúrka novodurová ťahaná RPE 32x5,3 mm</t>
  </si>
  <si>
    <t>2861118000</t>
  </si>
  <si>
    <t>Montáž potrubia z tlakových polyetylénových rúrok priemeru 32 mm</t>
  </si>
  <si>
    <t>871161121</t>
  </si>
  <si>
    <t>Navrtávací pás DN 110 x 32</t>
  </si>
  <si>
    <t>5525870200</t>
  </si>
  <si>
    <t>Zemný posúvač D 110 s teleskopickou zostavou</t>
  </si>
  <si>
    <t>552002</t>
  </si>
  <si>
    <t>Tvarovka prírubová s prírubovou odbočkou D 100/100</t>
  </si>
  <si>
    <t>5525531600</t>
  </si>
  <si>
    <t>Uloženie sypaniny na skládky do 100 m3</t>
  </si>
  <si>
    <t>171201201</t>
  </si>
  <si>
    <t>Príplatok k cenám za lepivosť horniny</t>
  </si>
  <si>
    <t>133201109</t>
  </si>
  <si>
    <t>Výkop šachty zapaženej, hornina 3 do 100 m3</t>
  </si>
  <si>
    <t>133201101</t>
  </si>
  <si>
    <t>SO 03c Rozšírenie jestvujúcej vodovodnej siete</t>
  </si>
  <si>
    <t>&gt;&gt;  skryté stĺpce  &lt;&lt;</t>
  </si>
  <si>
    <t>{55c4f6d3-31a8-4a7d-a5a8-04bf69cfa6c3}</t>
  </si>
  <si>
    <t>0</t>
  </si>
  <si>
    <t>KRYCÍ LIST ROZPOČTU</t>
  </si>
  <si>
    <t>v ---  nižšie sa nachádzajú doplnkové a pomocné údaje k zostavám  --- v</t>
  </si>
  <si>
    <t>False</t>
  </si>
  <si>
    <t>Stavba:</t>
  </si>
  <si>
    <t>Objekt:</t>
  </si>
  <si>
    <t>SO 06 - Elektrifikácia</t>
  </si>
  <si>
    <t>SO 06c-1 - SO 06c-1 - Elektrická prípojka NN</t>
  </si>
  <si>
    <t>JKSO:</t>
  </si>
  <si>
    <t/>
  </si>
  <si>
    <t>KS:</t>
  </si>
  <si>
    <t>Miesto:</t>
  </si>
  <si>
    <t>Obec Soľ</t>
  </si>
  <si>
    <t>Dátum:</t>
  </si>
  <si>
    <t>Objednávateľ:</t>
  </si>
  <si>
    <t>IČO:</t>
  </si>
  <si>
    <t>IČ DPH:</t>
  </si>
  <si>
    <t>Zhotoviteľ:</t>
  </si>
  <si>
    <t>Projektant:</t>
  </si>
  <si>
    <t>Ing. Marek Pačuta</t>
  </si>
  <si>
    <t>Spracovateľ:</t>
  </si>
  <si>
    <t>Poznámka:</t>
  </si>
  <si>
    <t>Materiál</t>
  </si>
  <si>
    <t>Montáž</t>
  </si>
  <si>
    <t>Cena bez DPH</t>
  </si>
  <si>
    <t>Základ dane</t>
  </si>
  <si>
    <t>Sadzba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</si>
  <si>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</si>
  <si>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</si>
  <si>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</si>
  <si>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</si>
  <si>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</si>
  <si>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</si>
  <si>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</si>
  <si>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</si>
  <si>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</si>
  <si>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</si>
  <si>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</si>
  <si>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</si>
  <si>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</si>
  <si>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</si>
  <si>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</si>
  <si>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</si>
  <si>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ROZPOČTU</t>
  </si>
  <si>
    <t>Kód dielu - Popis</t>
  </si>
  <si>
    <t>Materiál [EUR]</t>
  </si>
  <si>
    <t>Montáž [EUR]</t>
  </si>
  <si>
    <t>Cena celkom [EUR]</t>
  </si>
  <si>
    <t>Náklady z rozpočtu</t>
  </si>
  <si>
    <t>-1</t>
  </si>
  <si>
    <t>M - Práce a dodávky M</t>
  </si>
  <si>
    <t xml:space="preserve">    21-M - Elektromontáže</t>
  </si>
  <si>
    <t xml:space="preserve">    O01 - Ostatné</t>
  </si>
  <si>
    <t>ROZPOČET</t>
  </si>
  <si>
    <t>PČ</t>
  </si>
  <si>
    <t>Typ</t>
  </si>
  <si>
    <t>Kód</t>
  </si>
  <si>
    <t>Popis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</si>
  <si>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</si>
  <si>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</si>
  <si>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</si>
  <si>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</si>
  <si>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</si>
  <si>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</si>
  <si>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</si>
  <si>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</si>
  <si>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</si>
  <si>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</si>
  <si>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</si>
  <si>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</si>
  <si>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</si>
  <si>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D</t>
  </si>
  <si>
    <t>ROZPOCET</t>
  </si>
  <si>
    <t>21-M</t>
  </si>
  <si>
    <t>Elektromontáže</t>
  </si>
  <si>
    <t>K</t>
  </si>
  <si>
    <t>210050741</t>
  </si>
  <si>
    <t>Odbočné spoje C svorkou do 70 mm2</t>
  </si>
  <si>
    <t>64</t>
  </si>
  <si>
    <t>33091386</t>
  </si>
  <si>
    <t>10077899</t>
  </si>
  <si>
    <t>Svorka C odbocna lisovacia 610702</t>
  </si>
  <si>
    <t>256</t>
  </si>
  <si>
    <t>-225842936</t>
  </si>
  <si>
    <t>210902481</t>
  </si>
  <si>
    <t>Kábel hliníkový silový, uložený v rúrke NAYY 0,6/1 kV 4x25 pre vonkajšie práce</t>
  </si>
  <si>
    <t>625256131</t>
  </si>
  <si>
    <t>341110034000</t>
  </si>
  <si>
    <t>Kábel hliníkový NAYY 4x25 mm2</t>
  </si>
  <si>
    <t>128</t>
  </si>
  <si>
    <t>1634527826</t>
  </si>
  <si>
    <t>210193043</t>
  </si>
  <si>
    <t>Skriňa prípojková plastová SPP na stĺp</t>
  </si>
  <si>
    <t>-2144077175</t>
  </si>
  <si>
    <t>357110014700</t>
  </si>
  <si>
    <t>Skriňa prípojková plastová jeden odberateľ na stĺp SPP 2D IV P21</t>
  </si>
  <si>
    <t>1315935959</t>
  </si>
  <si>
    <t>00010077997</t>
  </si>
  <si>
    <t>Paska upinacia nerez,lahka-9,5mm,30m</t>
  </si>
  <si>
    <t>-1390626520</t>
  </si>
  <si>
    <t>00010077995</t>
  </si>
  <si>
    <t>Spona nerez,lahka-9,5mm</t>
  </si>
  <si>
    <t>KUS</t>
  </si>
  <si>
    <t>1101050681</t>
  </si>
  <si>
    <t>210120102</t>
  </si>
  <si>
    <t>Poistka nožová veľkost 00 do 160A 500 V</t>
  </si>
  <si>
    <t>1280971776</t>
  </si>
  <si>
    <t>10</t>
  </si>
  <si>
    <t>345290005200</t>
  </si>
  <si>
    <t>Poistková vložka PNA000 63A gG, Un AC 500 V/DC 250 V, veľkosť 000, gG</t>
  </si>
  <si>
    <t>-1344123341</t>
  </si>
  <si>
    <t>O01</t>
  </si>
  <si>
    <t>Ostatné</t>
  </si>
  <si>
    <t>11</t>
  </si>
  <si>
    <t>HZS-001</t>
  </si>
  <si>
    <t>Revízie</t>
  </si>
  <si>
    <t>213448603</t>
  </si>
  <si>
    <t>12</t>
  </si>
  <si>
    <t>HZS-002</t>
  </si>
  <si>
    <t>Montážna plošina</t>
  </si>
  <si>
    <t>hod</t>
  </si>
  <si>
    <t>519327213</t>
  </si>
  <si>
    <t>{b5633906-fda6-48b4-aaf6-f0a72cbf83d0}</t>
  </si>
  <si>
    <t>SO 06c-2 - SO 06c-2 - Odberné elektrické zariadenie</t>
  </si>
  <si>
    <t xml:space="preserve"> </t>
  </si>
  <si>
    <t xml:space="preserve">HSV - Práce a dodávky HSV   </t>
  </si>
  <si>
    <t xml:space="preserve">    2 - Zakladanie   </t>
  </si>
  <si>
    <t xml:space="preserve">M - Práce a dodávky M   </t>
  </si>
  <si>
    <t xml:space="preserve">    46-M - Zemné práce pri extr.mont.prácach   </t>
  </si>
  <si>
    <t xml:space="preserve">OST - Ostatné   </t>
  </si>
  <si>
    <t xml:space="preserve">Práce a dodávky HSV   </t>
  </si>
  <si>
    <t xml:space="preserve">Zakladanie   </t>
  </si>
  <si>
    <t>275313511</t>
  </si>
  <si>
    <t>Betón základových pätiek, prostý tr.C 10/12,5</t>
  </si>
  <si>
    <t>5893222000</t>
  </si>
  <si>
    <t>Betón STN EN 206-1-C 12/15-X0 (SK)-Cl 1,0-Dmax 8 - S1 z cementu portlandského</t>
  </si>
  <si>
    <t xml:space="preserve">Práce a dodávky M   </t>
  </si>
  <si>
    <t>210010091</t>
  </si>
  <si>
    <t>Rúrka ohybná elektroinštalačná z HDPE, D 63 uložená voľne</t>
  </si>
  <si>
    <t>00010081829</t>
  </si>
  <si>
    <t>Chranicka kab. HDPE 63 ohybna vlnita</t>
  </si>
  <si>
    <t>210010066</t>
  </si>
  <si>
    <t>Rúrka elektroinštalačná oceľová, závitová, typ 6042, uložená pevne</t>
  </si>
  <si>
    <t>00010161656</t>
  </si>
  <si>
    <t>Trubka ocelova ochranna, priemer 40 mm</t>
  </si>
  <si>
    <t>14</t>
  </si>
  <si>
    <t>16</t>
  </si>
  <si>
    <t>210040001</t>
  </si>
  <si>
    <t>Stožiar z predpätého betónu 9-15 m/3-45 kN jednoduchý - JB bez konzol a výzbroje</t>
  </si>
  <si>
    <t>18</t>
  </si>
  <si>
    <t>3162154006</t>
  </si>
  <si>
    <t>Stožiar betónový - bez výstroja PBS 9/6    ELV PRODUKT</t>
  </si>
  <si>
    <t>20</t>
  </si>
  <si>
    <t>210040374</t>
  </si>
  <si>
    <t>Montáž objimky strmenovej 892501 s okom na JB</t>
  </si>
  <si>
    <t>22</t>
  </si>
  <si>
    <t>3162154462</t>
  </si>
  <si>
    <t>Príslušenstvo ku konzolám NN, VN -  objímka strmeň 250 S OKOM 38-02 (892501)</t>
  </si>
  <si>
    <t>24</t>
  </si>
  <si>
    <t>13</t>
  </si>
  <si>
    <t>210040377</t>
  </si>
  <si>
    <t>Montáž skrutky napínacej M16  s okom a očnicou</t>
  </si>
  <si>
    <t>26</t>
  </si>
  <si>
    <t>3097031000</t>
  </si>
  <si>
    <t>Napínacie skrutky 16x140 mm  typ:  FSH 16130</t>
  </si>
  <si>
    <t>28</t>
  </si>
  <si>
    <t>15</t>
  </si>
  <si>
    <t>210193053</t>
  </si>
  <si>
    <t>Skriňa ER plastová, trojfázová, jednotarifná1 odberateľ</t>
  </si>
  <si>
    <t>30</t>
  </si>
  <si>
    <t>35701926901</t>
  </si>
  <si>
    <t>El.skriňa F402 jednofázový, jednotarif, 1 odberateľ : 1 x hlavný jednojpólový istič B50/3</t>
  </si>
  <si>
    <t>32</t>
  </si>
  <si>
    <t>17</t>
  </si>
  <si>
    <t>210260171</t>
  </si>
  <si>
    <t>Ukončenie nosného lana káblu AYKYz lanovou svorkou</t>
  </si>
  <si>
    <t>34</t>
  </si>
  <si>
    <t>1942377000</t>
  </si>
  <si>
    <t>Pás z hliníka  Al 99,5 mäkký 0,80x12 mm</t>
  </si>
  <si>
    <t>kg</t>
  </si>
  <si>
    <t>36</t>
  </si>
  <si>
    <t>19</t>
  </si>
  <si>
    <t>3117021500</t>
  </si>
  <si>
    <t>Svorka lanová 1 skrutková D = 6 mm  typ:  BSZ1-6</t>
  </si>
  <si>
    <t>38</t>
  </si>
  <si>
    <t>210260191</t>
  </si>
  <si>
    <t>Uchytenie nosného oceľového lana na nosnej konzole</t>
  </si>
  <si>
    <t>40</t>
  </si>
  <si>
    <t>21</t>
  </si>
  <si>
    <t>3117025000</t>
  </si>
  <si>
    <t>Svorka lanová 2 skrutková D = 8 mm  typ:  BSZ2-8</t>
  </si>
  <si>
    <t>42</t>
  </si>
  <si>
    <t>3117034500</t>
  </si>
  <si>
    <t>Lanová očnica 8 mm 5/16"  typ:  SZIV-8</t>
  </si>
  <si>
    <t>44</t>
  </si>
  <si>
    <t>23</t>
  </si>
  <si>
    <t>210260162</t>
  </si>
  <si>
    <t>Zapojenie 4 žíl kábla alebo vodičov v istiacich domových skriniach do 35 mm2</t>
  </si>
  <si>
    <t>46</t>
  </si>
  <si>
    <t>210100004</t>
  </si>
  <si>
    <t>Ukončenie vodičov v rozvádzač. vrátane zapojenia a vodičovej koncovky do 25 mm2</t>
  </si>
  <si>
    <t>48</t>
  </si>
  <si>
    <t>25</t>
  </si>
  <si>
    <t>210270801</t>
  </si>
  <si>
    <t>Označovací káblový štítok z PVC rozmer 4x8cm(15-22 znak.)</t>
  </si>
  <si>
    <t>50</t>
  </si>
  <si>
    <t>5628900000</t>
  </si>
  <si>
    <t>Štítok na označenie káblového vývodu</t>
  </si>
  <si>
    <t>52</t>
  </si>
  <si>
    <t>27</t>
  </si>
  <si>
    <t>210902381</t>
  </si>
  <si>
    <t>Vodič hliníkový silový, uložený v trubke NAYY 0,6/1 kV 4x25</t>
  </si>
  <si>
    <t>54</t>
  </si>
  <si>
    <t>3410350066</t>
  </si>
  <si>
    <t>NAYY  4x25  RM    Kábel pre pevné uloženie, hliníkový STN</t>
  </si>
  <si>
    <t>56</t>
  </si>
  <si>
    <t>29</t>
  </si>
  <si>
    <t>210902192</t>
  </si>
  <si>
    <t>Kábel hliníkový silový samonosný uložený volne 1-AYKYz 0,6/1 kV 4x25</t>
  </si>
  <si>
    <t>58</t>
  </si>
  <si>
    <t>341110035500</t>
  </si>
  <si>
    <t>Kábel hliníkový závesný 1-AYKYz 4x25 mm2</t>
  </si>
  <si>
    <t>60</t>
  </si>
  <si>
    <t>31</t>
  </si>
  <si>
    <t>MD</t>
  </si>
  <si>
    <t>Mimostavenisková doprava</t>
  </si>
  <si>
    <t>380122023</t>
  </si>
  <si>
    <t>PM</t>
  </si>
  <si>
    <t>Podružný materiál</t>
  </si>
  <si>
    <t>1813158986</t>
  </si>
  <si>
    <t>33</t>
  </si>
  <si>
    <t>PPV</t>
  </si>
  <si>
    <t>Podiel pridružených výkonov</t>
  </si>
  <si>
    <t>-1293860832</t>
  </si>
  <si>
    <t>46-M</t>
  </si>
  <si>
    <t xml:space="preserve">Zemné práce pri extr.mont.prácach   </t>
  </si>
  <si>
    <t>460050014</t>
  </si>
  <si>
    <t>Jama pre jednoduchý stožiar nepätkovaný dĺžky 9-10 m, v rovine,zásyp a zhutnenie,zemina tr.4</t>
  </si>
  <si>
    <t>68</t>
  </si>
  <si>
    <t>35</t>
  </si>
  <si>
    <t>460120061</t>
  </si>
  <si>
    <t>Odvoz zeminy vrátane naloženia, rozhodenia a úpravy povrchu.</t>
  </si>
  <si>
    <t>70</t>
  </si>
  <si>
    <t>460200164</t>
  </si>
  <si>
    <t>Hĺbenie káblovej ryhy ručne 35 cm širokej a 80 cm hlbokej, v zemine triedy 4</t>
  </si>
  <si>
    <t>72</t>
  </si>
  <si>
    <t>37</t>
  </si>
  <si>
    <t>460420022</t>
  </si>
  <si>
    <t>Zriadenie, rekonšt. káblového lôžka z piesku bez zakrytia, v ryhe šír. do 65 cm, hrúbky vrstvy 10 cm</t>
  </si>
  <si>
    <t>74</t>
  </si>
  <si>
    <t>5831214500</t>
  </si>
  <si>
    <t>Drvina vápencová zmes  0 - 4</t>
  </si>
  <si>
    <t>76</t>
  </si>
  <si>
    <t>39</t>
  </si>
  <si>
    <t>460490012</t>
  </si>
  <si>
    <t>Rozvinutie a uloženie výstražnej fólie z PVC do ryhy, šírka 33 cm</t>
  </si>
  <si>
    <t>78</t>
  </si>
  <si>
    <t>2830002000</t>
  </si>
  <si>
    <t>Fólia červená v m</t>
  </si>
  <si>
    <t>80</t>
  </si>
  <si>
    <t>41</t>
  </si>
  <si>
    <t>460560164</t>
  </si>
  <si>
    <t>Ručný zásyp nezap. káblovej ryhy bez zhutn. zeminy, 35 cm širokej, 80 cm hlbokej v zemine tr. 4</t>
  </si>
  <si>
    <t>82</t>
  </si>
  <si>
    <t>460620014</t>
  </si>
  <si>
    <t>Proviz. úprava terénu v zemine tr. 4, aby nerovnosti terénu neboli väčšie ako 2 cm od vodor.hladiny</t>
  </si>
  <si>
    <t>84</t>
  </si>
  <si>
    <t>OST</t>
  </si>
  <si>
    <t xml:space="preserve">Ostatné   </t>
  </si>
  <si>
    <t>43</t>
  </si>
  <si>
    <t>990990010E</t>
  </si>
  <si>
    <t>Revízie - Elektrická prípojka NN</t>
  </si>
  <si>
    <t>262144</t>
  </si>
  <si>
    <t>86</t>
  </si>
  <si>
    <t>Výstavba infraštruktúry rómska ulica, lokalita L3</t>
  </si>
  <si>
    <t>15.8.2019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</si>
</sst>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##0;\-###0"/>
    <numFmt numFmtId="165" formatCode="###0.000;\-###0.000"/>
    <numFmt numFmtId="166" formatCode="dd\.mm\.yyyy"/>
    <numFmt numFmtId="167" formatCode="#,##0.00%"/>
    <numFmt numFmtId="168" formatCode="#,##0.000"/>
    <numFmt numFmtId="169" formatCode="#,##0.00000"/>
    <numFmt numFmtId="170" formatCode="0.000"/>
  </numFmts>
  <fonts count="38" x14ac:knownFonts="1">
    <font>
      <sz val="11"/>
      <color theme="1"/>
      <name val="Calibri"/>
      <family val="2"/>
      <charset val="238"/>
      <scheme val="minor"/>
    </font>
    <font>
      <sz val="8"/>
      <name val="MS Sans Serif"/>
      <charset val="1"/>
    </font>
    <font>
      <b/>
      <sz val="14"/>
      <color indexed="10"/>
      <name val="Arial"/>
      <charset val="238"/>
    </font>
    <font>
      <sz val="10"/>
      <name val="Arial"/>
      <charset val="238"/>
    </font>
    <font>
      <sz val="7"/>
      <name val="Arial CE"/>
      <charset val="238"/>
    </font>
    <font>
      <b/>
      <sz val="8"/>
      <name val="Arial CE"/>
      <charset val="238"/>
    </font>
    <font>
      <b/>
      <sz val="8"/>
      <name val="Arial"/>
      <charset val="238"/>
    </font>
    <font>
      <sz val="8"/>
      <name val="Arial"/>
      <charset val="238"/>
    </font>
    <font>
      <sz val="8"/>
      <name val="Arial CE"/>
      <charset val="238"/>
    </font>
    <font>
      <sz val="10"/>
      <name val="Arial"/>
      <charset val="110"/>
    </font>
    <font>
      <b/>
      <sz val="10"/>
      <color indexed="18"/>
      <name val="Arial CE"/>
      <charset val="238"/>
    </font>
    <font>
      <i/>
      <sz val="8"/>
      <color indexed="12"/>
      <name val="Arial CE"/>
      <charset val="238"/>
    </font>
    <font>
      <i/>
      <sz val="7"/>
      <color indexed="12"/>
      <name val="Arial CE"/>
      <charset val="238"/>
    </font>
    <font>
      <sz val="10"/>
      <name val="Arial CE"/>
      <charset val="238"/>
    </font>
    <font>
      <b/>
      <sz val="10"/>
      <color indexed="10"/>
      <name val="Arial CE"/>
      <charset val="238"/>
    </font>
    <font>
      <b/>
      <u/>
      <sz val="10"/>
      <color indexed="10"/>
      <name val="Arial CE"/>
      <charset val="238"/>
    </font>
    <font>
      <sz val="8"/>
      <name val="Arial CE"/>
      <family val="2"/>
    </font>
    <font>
      <sz val="8"/>
      <color rgb="FF3366FF"/>
      <name val="Arial CE"/>
    </font>
    <font>
      <b/>
      <sz val="14"/>
      <name val="Arial CE"/>
    </font>
    <font>
      <sz val="10"/>
      <color rgb="FF3366FF"/>
      <name val="Arial CE"/>
    </font>
    <font>
      <sz val="10"/>
      <color rgb="FF969696"/>
      <name val="Arial CE"/>
    </font>
    <font>
      <b/>
      <sz val="11"/>
      <name val="Arial CE"/>
    </font>
    <font>
      <sz val="10"/>
      <name val="Arial CE"/>
    </font>
    <font>
      <b/>
      <sz val="10"/>
      <name val="Arial CE"/>
    </font>
    <font>
      <b/>
      <sz val="12"/>
      <color rgb="FF960000"/>
      <name val="Arial CE"/>
    </font>
    <font>
      <sz val="8"/>
      <color rgb="FF969696"/>
      <name val="Arial CE"/>
    </font>
    <font>
      <b/>
      <sz val="12"/>
      <name val="Arial CE"/>
    </font>
    <font>
      <b/>
      <sz val="10"/>
      <color rgb="FF464646"/>
      <name val="Arial CE"/>
    </font>
    <font>
      <sz val="9"/>
      <name val="Arial CE"/>
    </font>
    <font>
      <b/>
      <sz val="12"/>
      <color rgb="FF800000"/>
      <name val="Arial CE"/>
    </font>
    <font>
      <sz val="12"/>
      <color rgb="FF003366"/>
      <name val="Arial CE"/>
    </font>
    <font>
      <sz val="10"/>
      <color rgb="FF003366"/>
      <name val="Arial CE"/>
    </font>
    <font>
      <sz val="9"/>
      <color rgb="FF969696"/>
      <name val="Arial CE"/>
    </font>
    <font>
      <sz val="8"/>
      <color rgb="FF960000"/>
      <name val="Arial CE"/>
    </font>
    <font>
      <b/>
      <sz val="8"/>
      <name val="Arial CE"/>
    </font>
    <font>
      <sz val="8"/>
      <color rgb="FF003366"/>
      <name val="Arial CE"/>
    </font>
    <font>
      <i/>
      <sz val="9"/>
      <color rgb="FF0000FF"/>
      <name val="Arial CE"/>
    </font>
    <font>
      <i/>
      <sz val="8"/>
      <color rgb="FF0000FF"/>
      <name val="Arial CE"/>
    </font>
  </fonts>
  <fills count="7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26"/>
      </patternFill>
    </fill>
    <fill>
      <patternFill patternType="solid">
        <fgColor rgb="FFC0C0C0"/>
      </patternFill>
    </fill>
    <fill>
      <patternFill patternType="solid">
        <fgColor rgb="FFD2D2D2"/>
      </patternFill>
    </fill>
  </fills>
  <borders count="2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969696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</borders>
  <cellStyleXfs count="3">
    <xf numFmtId="0" fontId="0" fillId="0" borderId="0"/>
    <xf numFmtId="0" fontId="1" fillId="0" borderId="0" applyAlignment="0">
      <alignment vertical="top" wrapText="1"/>
      <protection locked="0"/>
    </xf>
    <xf numFmtId="0" fontId="16" fillId="0" borderId="0"/>
  </cellStyleXfs>
  <cellXfs count="159">
    <xf numFmtId="0" fontId="0" fillId="0" borderId="0" xfId="0"/>
    <xf numFmtId="0" fontId="2" fillId="2" borderId="0" xfId="1" applyFont="1" applyFill="1" applyAlignment="1" applyProtection="1">
      <alignment horizontal="left"/>
    </xf>
    <xf numFmtId="0" fontId="3" fillId="2" borderId="0" xfId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left"/>
    </xf>
    <xf numFmtId="0" fontId="1" fillId="0" borderId="0" xfId="1" applyAlignment="1">
      <alignment horizontal="left" vertical="top"/>
      <protection locked="0"/>
    </xf>
    <xf numFmtId="0" fontId="5" fillId="2" borderId="0" xfId="1" applyFont="1" applyFill="1" applyAlignment="1" applyProtection="1">
      <alignment horizontal="left"/>
    </xf>
    <xf numFmtId="0" fontId="6" fillId="2" borderId="0" xfId="1" applyFont="1" applyFill="1" applyAlignment="1" applyProtection="1">
      <alignment horizontal="left"/>
    </xf>
    <xf numFmtId="0" fontId="7" fillId="2" borderId="0" xfId="1" applyFont="1" applyFill="1" applyAlignment="1" applyProtection="1">
      <alignment horizontal="left"/>
    </xf>
    <xf numFmtId="0" fontId="4" fillId="2" borderId="0" xfId="1" applyFont="1" applyFill="1" applyAlignment="1" applyProtection="1">
      <alignment horizontal="right"/>
    </xf>
    <xf numFmtId="0" fontId="8" fillId="2" borderId="0" xfId="1" applyFont="1" applyFill="1" applyAlignment="1" applyProtection="1">
      <alignment horizontal="right"/>
    </xf>
    <xf numFmtId="0" fontId="8" fillId="2" borderId="0" xfId="1" applyFont="1" applyFill="1" applyAlignment="1" applyProtection="1">
      <alignment horizontal="left"/>
    </xf>
    <xf numFmtId="0" fontId="8" fillId="3" borderId="1" xfId="1" applyFont="1" applyFill="1" applyBorder="1" applyAlignment="1" applyProtection="1">
      <alignment horizontal="center" vertical="center" wrapText="1"/>
    </xf>
    <xf numFmtId="0" fontId="4" fillId="4" borderId="0" xfId="1" applyFont="1" applyFill="1" applyAlignment="1" applyProtection="1">
      <alignment horizontal="left"/>
    </xf>
    <xf numFmtId="0" fontId="3" fillId="4" borderId="0" xfId="1" applyFont="1" applyFill="1" applyAlignment="1" applyProtection="1">
      <alignment horizontal="left"/>
    </xf>
    <xf numFmtId="0" fontId="9" fillId="0" borderId="0" xfId="1" applyFont="1" applyAlignment="1" applyProtection="1">
      <alignment horizontal="left"/>
    </xf>
    <xf numFmtId="0" fontId="3" fillId="0" borderId="0" xfId="1" applyFont="1" applyAlignment="1" applyProtection="1">
      <alignment horizontal="left"/>
    </xf>
    <xf numFmtId="164" fontId="4" fillId="0" borderId="0" xfId="1" applyNumberFormat="1" applyFont="1" applyAlignment="1" applyProtection="1">
      <alignment horizontal="right"/>
    </xf>
    <xf numFmtId="0" fontId="4" fillId="0" borderId="0" xfId="1" applyFont="1" applyAlignment="1" applyProtection="1">
      <alignment horizontal="left" wrapText="1"/>
    </xf>
    <xf numFmtId="0" fontId="10" fillId="0" borderId="0" xfId="1" applyFont="1" applyAlignment="1" applyProtection="1">
      <alignment horizontal="left" wrapText="1"/>
    </xf>
    <xf numFmtId="165" fontId="4" fillId="0" borderId="0" xfId="1" applyNumberFormat="1" applyFont="1" applyAlignment="1" applyProtection="1">
      <alignment horizontal="right"/>
    </xf>
    <xf numFmtId="0" fontId="5" fillId="0" borderId="0" xfId="1" applyFont="1" applyAlignment="1" applyProtection="1">
      <alignment horizontal="left" wrapText="1"/>
    </xf>
    <xf numFmtId="164" fontId="8" fillId="0" borderId="3" xfId="1" applyNumberFormat="1" applyFont="1" applyBorder="1" applyAlignment="1" applyProtection="1">
      <alignment horizontal="right"/>
    </xf>
    <xf numFmtId="0" fontId="8" fillId="0" borderId="4" xfId="1" applyFont="1" applyBorder="1" applyAlignment="1" applyProtection="1">
      <alignment horizontal="left" wrapText="1"/>
    </xf>
    <xf numFmtId="165" fontId="8" fillId="0" borderId="4" xfId="1" applyNumberFormat="1" applyFont="1" applyBorder="1" applyAlignment="1" applyProtection="1">
      <alignment horizontal="right"/>
    </xf>
    <xf numFmtId="164" fontId="11" fillId="0" borderId="3" xfId="1" applyNumberFormat="1" applyFont="1" applyBorder="1" applyAlignment="1" applyProtection="1">
      <alignment horizontal="right"/>
    </xf>
    <xf numFmtId="0" fontId="11" fillId="0" borderId="4" xfId="1" applyFont="1" applyBorder="1" applyAlignment="1" applyProtection="1">
      <alignment horizontal="left" wrapText="1"/>
    </xf>
    <xf numFmtId="165" fontId="11" fillId="0" borderId="4" xfId="1" applyNumberFormat="1" applyFont="1" applyBorder="1" applyAlignment="1" applyProtection="1">
      <alignment horizontal="right"/>
    </xf>
    <xf numFmtId="164" fontId="13" fillId="0" borderId="0" xfId="1" applyNumberFormat="1" applyFont="1" applyAlignment="1" applyProtection="1">
      <alignment horizontal="right"/>
    </xf>
    <xf numFmtId="0" fontId="13" fillId="0" borderId="0" xfId="1" applyFont="1" applyAlignment="1" applyProtection="1">
      <alignment horizontal="left" wrapText="1"/>
    </xf>
    <xf numFmtId="0" fontId="14" fillId="0" borderId="0" xfId="1" applyFont="1" applyAlignment="1" applyProtection="1">
      <alignment horizontal="left" wrapText="1"/>
    </xf>
    <xf numFmtId="0" fontId="15" fillId="0" borderId="0" xfId="1" applyFont="1" applyAlignment="1" applyProtection="1">
      <alignment horizontal="left" wrapText="1"/>
    </xf>
    <xf numFmtId="165" fontId="13" fillId="0" borderId="0" xfId="1" applyNumberFormat="1" applyFont="1" applyAlignment="1" applyProtection="1">
      <alignment horizontal="right"/>
    </xf>
    <xf numFmtId="2" fontId="13" fillId="0" borderId="0" xfId="1" applyNumberFormat="1" applyFont="1" applyAlignment="1" applyProtection="1">
      <alignment horizontal="right"/>
    </xf>
    <xf numFmtId="2" fontId="13" fillId="0" borderId="1" xfId="1" applyNumberFormat="1" applyFont="1" applyBorder="1" applyAlignment="1" applyProtection="1">
      <alignment horizontal="right"/>
    </xf>
    <xf numFmtId="0" fontId="16" fillId="0" borderId="0" xfId="2"/>
    <xf numFmtId="0" fontId="16" fillId="0" borderId="0" xfId="2" applyAlignment="1">
      <alignment horizontal="left" vertical="center"/>
    </xf>
    <xf numFmtId="0" fontId="16" fillId="0" borderId="6" xfId="2" applyBorder="1"/>
    <xf numFmtId="0" fontId="16" fillId="0" borderId="7" xfId="2" applyBorder="1"/>
    <xf numFmtId="0" fontId="16" fillId="0" borderId="8" xfId="2" applyBorder="1"/>
    <xf numFmtId="0" fontId="18" fillId="0" borderId="0" xfId="2" applyFont="1" applyAlignment="1">
      <alignment horizontal="left" vertical="center"/>
    </xf>
    <xf numFmtId="0" fontId="19" fillId="0" borderId="0" xfId="2" applyFont="1" applyAlignment="1">
      <alignment horizontal="left" vertical="center"/>
    </xf>
    <xf numFmtId="0" fontId="20" fillId="0" borderId="0" xfId="2" applyFont="1" applyAlignment="1">
      <alignment horizontal="left" vertical="center"/>
    </xf>
    <xf numFmtId="0" fontId="16" fillId="0" borderId="8" xfId="2" applyBorder="1" applyAlignment="1">
      <alignment vertical="center"/>
    </xf>
    <xf numFmtId="0" fontId="16" fillId="0" borderId="0" xfId="2" applyAlignment="1">
      <alignment vertical="center"/>
    </xf>
    <xf numFmtId="0" fontId="22" fillId="0" borderId="0" xfId="2" applyFont="1" applyAlignment="1">
      <alignment horizontal="left" vertical="center"/>
    </xf>
    <xf numFmtId="166" fontId="22" fillId="0" borderId="0" xfId="2" applyNumberFormat="1" applyFont="1" applyAlignment="1">
      <alignment horizontal="left" vertical="center"/>
    </xf>
    <xf numFmtId="0" fontId="16" fillId="0" borderId="8" xfId="2" applyBorder="1" applyAlignment="1">
      <alignment vertical="center" wrapText="1"/>
    </xf>
    <xf numFmtId="0" fontId="16" fillId="0" borderId="0" xfId="2" applyAlignment="1">
      <alignment vertical="center" wrapText="1"/>
    </xf>
    <xf numFmtId="0" fontId="16" fillId="0" borderId="9" xfId="2" applyBorder="1" applyAlignment="1">
      <alignment vertical="center"/>
    </xf>
    <xf numFmtId="4" fontId="20" fillId="0" borderId="0" xfId="2" applyNumberFormat="1" applyFont="1" applyAlignment="1">
      <alignment vertical="center"/>
    </xf>
    <xf numFmtId="0" fontId="23" fillId="0" borderId="0" xfId="2" applyFont="1" applyAlignment="1">
      <alignment horizontal="left" vertical="center"/>
    </xf>
    <xf numFmtId="4" fontId="24" fillId="0" borderId="0" xfId="2" applyNumberFormat="1" applyFont="1" applyAlignment="1">
      <alignment vertical="center"/>
    </xf>
    <xf numFmtId="0" fontId="20" fillId="0" borderId="0" xfId="2" applyFont="1" applyAlignment="1">
      <alignment horizontal="right" vertical="center"/>
    </xf>
    <xf numFmtId="0" fontId="25" fillId="0" borderId="0" xfId="2" applyFont="1" applyAlignment="1">
      <alignment horizontal="left" vertical="center"/>
    </xf>
    <xf numFmtId="167" fontId="20" fillId="0" borderId="0" xfId="2" applyNumberFormat="1" applyFont="1" applyAlignment="1">
      <alignment horizontal="right" vertical="center"/>
    </xf>
    <xf numFmtId="0" fontId="16" fillId="6" borderId="0" xfId="2" applyFill="1" applyAlignment="1">
      <alignment vertical="center"/>
    </xf>
    <xf numFmtId="0" fontId="26" fillId="6" borderId="10" xfId="2" applyFont="1" applyFill="1" applyBorder="1" applyAlignment="1">
      <alignment horizontal="left" vertical="center"/>
    </xf>
    <xf numFmtId="0" fontId="16" fillId="6" borderId="11" xfId="2" applyFill="1" applyBorder="1" applyAlignment="1">
      <alignment vertical="center"/>
    </xf>
    <xf numFmtId="0" fontId="26" fillId="6" borderId="11" xfId="2" applyFont="1" applyFill="1" applyBorder="1" applyAlignment="1">
      <alignment horizontal="right" vertical="center"/>
    </xf>
    <xf numFmtId="0" fontId="26" fillId="6" borderId="11" xfId="2" applyFont="1" applyFill="1" applyBorder="1" applyAlignment="1">
      <alignment horizontal="center" vertical="center"/>
    </xf>
    <xf numFmtId="4" fontId="26" fillId="6" borderId="11" xfId="2" applyNumberFormat="1" applyFont="1" applyFill="1" applyBorder="1" applyAlignment="1">
      <alignment vertical="center"/>
    </xf>
    <xf numFmtId="0" fontId="16" fillId="6" borderId="12" xfId="2" applyFill="1" applyBorder="1" applyAlignment="1">
      <alignment vertical="center"/>
    </xf>
    <xf numFmtId="0" fontId="27" fillId="0" borderId="13" xfId="2" applyFont="1" applyBorder="1" applyAlignment="1">
      <alignment horizontal="left" vertical="center"/>
    </xf>
    <xf numFmtId="0" fontId="16" fillId="0" borderId="13" xfId="2" applyBorder="1" applyAlignment="1">
      <alignment vertical="center"/>
    </xf>
    <xf numFmtId="0" fontId="20" fillId="0" borderId="14" xfId="2" applyFont="1" applyBorder="1" applyAlignment="1">
      <alignment horizontal="left" vertical="center"/>
    </xf>
    <xf numFmtId="0" fontId="16" fillId="0" borderId="14" xfId="2" applyBorder="1" applyAlignment="1">
      <alignment vertical="center"/>
    </xf>
    <xf numFmtId="0" fontId="20" fillId="0" borderId="14" xfId="2" applyFont="1" applyBorder="1" applyAlignment="1">
      <alignment horizontal="center" vertical="center"/>
    </xf>
    <xf numFmtId="0" fontId="20" fillId="0" borderId="14" xfId="2" applyFont="1" applyBorder="1" applyAlignment="1">
      <alignment horizontal="right" vertical="center"/>
    </xf>
    <xf numFmtId="0" fontId="16" fillId="0" borderId="15" xfId="2" applyBorder="1" applyAlignment="1">
      <alignment vertical="center"/>
    </xf>
    <xf numFmtId="0" fontId="16" fillId="0" borderId="16" xfId="2" applyBorder="1" applyAlignment="1">
      <alignment vertical="center"/>
    </xf>
    <xf numFmtId="0" fontId="16" fillId="0" borderId="6" xfId="2" applyBorder="1" applyAlignment="1">
      <alignment vertical="center"/>
    </xf>
    <xf numFmtId="0" fontId="16" fillId="0" borderId="7" xfId="2" applyBorder="1" applyAlignment="1">
      <alignment vertical="center"/>
    </xf>
    <xf numFmtId="0" fontId="22" fillId="0" borderId="0" xfId="2" applyFont="1" applyAlignment="1">
      <alignment horizontal="left" vertical="center" wrapText="1"/>
    </xf>
    <xf numFmtId="0" fontId="28" fillId="6" borderId="0" xfId="2" applyFont="1" applyFill="1" applyAlignment="1">
      <alignment horizontal="left" vertical="center"/>
    </xf>
    <xf numFmtId="0" fontId="28" fillId="6" borderId="0" xfId="2" applyFont="1" applyFill="1" applyAlignment="1">
      <alignment horizontal="right" vertical="center"/>
    </xf>
    <xf numFmtId="0" fontId="29" fillId="0" borderId="0" xfId="2" applyFont="1" applyAlignment="1">
      <alignment horizontal="left" vertical="center"/>
    </xf>
    <xf numFmtId="0" fontId="30" fillId="0" borderId="8" xfId="2" applyFont="1" applyBorder="1" applyAlignment="1">
      <alignment vertical="center"/>
    </xf>
    <xf numFmtId="0" fontId="30" fillId="0" borderId="0" xfId="2" applyFont="1" applyAlignment="1">
      <alignment vertical="center"/>
    </xf>
    <xf numFmtId="0" fontId="30" fillId="0" borderId="17" xfId="2" applyFont="1" applyBorder="1" applyAlignment="1">
      <alignment horizontal="left" vertical="center"/>
    </xf>
    <xf numFmtId="0" fontId="30" fillId="0" borderId="17" xfId="2" applyFont="1" applyBorder="1" applyAlignment="1">
      <alignment vertical="center"/>
    </xf>
    <xf numFmtId="4" fontId="30" fillId="0" borderId="17" xfId="2" applyNumberFormat="1" applyFont="1" applyBorder="1" applyAlignment="1">
      <alignment vertical="center"/>
    </xf>
    <xf numFmtId="0" fontId="31" fillId="0" borderId="8" xfId="2" applyFont="1" applyBorder="1" applyAlignment="1">
      <alignment vertical="center"/>
    </xf>
    <xf numFmtId="0" fontId="31" fillId="0" borderId="0" xfId="2" applyFont="1" applyAlignment="1">
      <alignment vertical="center"/>
    </xf>
    <xf numFmtId="0" fontId="31" fillId="0" borderId="17" xfId="2" applyFont="1" applyBorder="1" applyAlignment="1">
      <alignment horizontal="left" vertical="center"/>
    </xf>
    <xf numFmtId="0" fontId="31" fillId="0" borderId="17" xfId="2" applyFont="1" applyBorder="1" applyAlignment="1">
      <alignment vertical="center"/>
    </xf>
    <xf numFmtId="4" fontId="31" fillId="0" borderId="17" xfId="2" applyNumberFormat="1" applyFont="1" applyBorder="1" applyAlignment="1">
      <alignment vertical="center"/>
    </xf>
    <xf numFmtId="0" fontId="16" fillId="0" borderId="8" xfId="2" applyBorder="1" applyAlignment="1">
      <alignment horizontal="center" vertical="center" wrapText="1"/>
    </xf>
    <xf numFmtId="0" fontId="28" fillId="6" borderId="18" xfId="2" applyFont="1" applyFill="1" applyBorder="1" applyAlignment="1">
      <alignment horizontal="center" vertical="center" wrapText="1"/>
    </xf>
    <xf numFmtId="0" fontId="28" fillId="6" borderId="19" xfId="2" applyFont="1" applyFill="1" applyBorder="1" applyAlignment="1">
      <alignment horizontal="center" vertical="center" wrapText="1"/>
    </xf>
    <xf numFmtId="0" fontId="28" fillId="6" borderId="20" xfId="2" applyFont="1" applyFill="1" applyBorder="1" applyAlignment="1">
      <alignment horizontal="center" vertical="center" wrapText="1"/>
    </xf>
    <xf numFmtId="0" fontId="28" fillId="6" borderId="0" xfId="2" applyFont="1" applyFill="1" applyAlignment="1">
      <alignment horizontal="center" vertical="center" wrapText="1"/>
    </xf>
    <xf numFmtId="0" fontId="32" fillId="0" borderId="18" xfId="2" applyFont="1" applyBorder="1" applyAlignment="1">
      <alignment horizontal="center" vertical="center" wrapText="1"/>
    </xf>
    <xf numFmtId="0" fontId="32" fillId="0" borderId="19" xfId="2" applyFont="1" applyBorder="1" applyAlignment="1">
      <alignment horizontal="center" vertical="center" wrapText="1"/>
    </xf>
    <xf numFmtId="0" fontId="32" fillId="0" borderId="20" xfId="2" applyFont="1" applyBorder="1" applyAlignment="1">
      <alignment horizontal="center" vertical="center" wrapText="1"/>
    </xf>
    <xf numFmtId="0" fontId="16" fillId="0" borderId="0" xfId="2" applyAlignment="1">
      <alignment horizontal="center" vertical="center" wrapText="1"/>
    </xf>
    <xf numFmtId="0" fontId="24" fillId="0" borderId="0" xfId="2" applyFont="1" applyAlignment="1">
      <alignment horizontal="left" vertical="center"/>
    </xf>
    <xf numFmtId="168" fontId="24" fillId="0" borderId="0" xfId="2" applyNumberFormat="1" applyFont="1"/>
    <xf numFmtId="0" fontId="16" fillId="0" borderId="21" xfId="2" applyBorder="1" applyAlignment="1">
      <alignment vertical="center"/>
    </xf>
    <xf numFmtId="168" fontId="33" fillId="0" borderId="9" xfId="2" applyNumberFormat="1" applyFont="1" applyBorder="1"/>
    <xf numFmtId="169" fontId="33" fillId="0" borderId="9" xfId="2" applyNumberFormat="1" applyFont="1" applyBorder="1"/>
    <xf numFmtId="169" fontId="33" fillId="0" borderId="22" xfId="2" applyNumberFormat="1" applyFont="1" applyBorder="1"/>
    <xf numFmtId="168" fontId="34" fillId="0" borderId="0" xfId="2" applyNumberFormat="1" applyFont="1" applyAlignment="1">
      <alignment vertical="center"/>
    </xf>
    <xf numFmtId="0" fontId="35" fillId="0" borderId="8" xfId="2" applyFont="1" applyBorder="1"/>
    <xf numFmtId="0" fontId="35" fillId="0" borderId="0" xfId="2" applyFont="1"/>
    <xf numFmtId="0" fontId="35" fillId="0" borderId="0" xfId="2" applyFont="1" applyAlignment="1">
      <alignment horizontal="left"/>
    </xf>
    <xf numFmtId="0" fontId="30" fillId="0" borderId="0" xfId="2" applyFont="1" applyAlignment="1">
      <alignment horizontal="left"/>
    </xf>
    <xf numFmtId="168" fontId="30" fillId="0" borderId="0" xfId="2" applyNumberFormat="1" applyFont="1"/>
    <xf numFmtId="0" fontId="35" fillId="0" borderId="23" xfId="2" applyFont="1" applyBorder="1"/>
    <xf numFmtId="168" fontId="35" fillId="0" borderId="0" xfId="2" applyNumberFormat="1" applyFont="1"/>
    <xf numFmtId="169" fontId="35" fillId="0" borderId="0" xfId="2" applyNumberFormat="1" applyFont="1"/>
    <xf numFmtId="169" fontId="35" fillId="0" borderId="24" xfId="2" applyNumberFormat="1" applyFont="1" applyBorder="1"/>
    <xf numFmtId="0" fontId="35" fillId="0" borderId="0" xfId="2" applyFont="1" applyAlignment="1">
      <alignment horizontal="center"/>
    </xf>
    <xf numFmtId="168" fontId="35" fillId="0" borderId="0" xfId="2" applyNumberFormat="1" applyFont="1" applyAlignment="1">
      <alignment vertical="center"/>
    </xf>
    <xf numFmtId="0" fontId="31" fillId="0" borderId="0" xfId="2" applyFont="1" applyAlignment="1">
      <alignment horizontal="left"/>
    </xf>
    <xf numFmtId="168" fontId="31" fillId="0" borderId="0" xfId="2" applyNumberFormat="1" applyFont="1"/>
    <xf numFmtId="0" fontId="16" fillId="0" borderId="8" xfId="2" applyBorder="1" applyAlignment="1" applyProtection="1">
      <alignment vertical="center"/>
      <protection locked="0"/>
    </xf>
    <xf numFmtId="0" fontId="28" fillId="0" borderId="25" xfId="2" applyFont="1" applyBorder="1" applyAlignment="1" applyProtection="1">
      <alignment horizontal="center" vertical="center"/>
      <protection locked="0"/>
    </xf>
    <xf numFmtId="49" fontId="28" fillId="0" borderId="25" xfId="2" applyNumberFormat="1" applyFont="1" applyBorder="1" applyAlignment="1" applyProtection="1">
      <alignment horizontal="left" vertical="center" wrapText="1"/>
      <protection locked="0"/>
    </xf>
    <xf numFmtId="0" fontId="28" fillId="0" borderId="25" xfId="2" applyFont="1" applyBorder="1" applyAlignment="1" applyProtection="1">
      <alignment horizontal="left" vertical="center" wrapText="1"/>
      <protection locked="0"/>
    </xf>
    <xf numFmtId="0" fontId="28" fillId="0" borderId="25" xfId="2" applyFont="1" applyBorder="1" applyAlignment="1" applyProtection="1">
      <alignment horizontal="center" vertical="center" wrapText="1"/>
      <protection locked="0"/>
    </xf>
    <xf numFmtId="168" fontId="28" fillId="0" borderId="25" xfId="2" applyNumberFormat="1" applyFont="1" applyBorder="1" applyAlignment="1" applyProtection="1">
      <alignment vertical="center"/>
      <protection locked="0"/>
    </xf>
    <xf numFmtId="0" fontId="16" fillId="0" borderId="25" xfId="2" applyBorder="1" applyAlignment="1" applyProtection="1">
      <alignment vertical="center"/>
      <protection locked="0"/>
    </xf>
    <xf numFmtId="0" fontId="32" fillId="0" borderId="23" xfId="2" applyFont="1" applyBorder="1" applyAlignment="1">
      <alignment horizontal="left" vertical="center"/>
    </xf>
    <xf numFmtId="0" fontId="32" fillId="0" borderId="0" xfId="2" applyFont="1" applyAlignment="1">
      <alignment horizontal="center" vertical="center"/>
    </xf>
    <xf numFmtId="168" fontId="32" fillId="0" borderId="0" xfId="2" applyNumberFormat="1" applyFont="1" applyAlignment="1">
      <alignment vertical="center"/>
    </xf>
    <xf numFmtId="169" fontId="32" fillId="0" borderId="0" xfId="2" applyNumberFormat="1" applyFont="1" applyAlignment="1">
      <alignment vertical="center"/>
    </xf>
    <xf numFmtId="169" fontId="32" fillId="0" borderId="24" xfId="2" applyNumberFormat="1" applyFont="1" applyBorder="1" applyAlignment="1">
      <alignment vertical="center"/>
    </xf>
    <xf numFmtId="0" fontId="28" fillId="0" borderId="0" xfId="2" applyFont="1" applyAlignment="1">
      <alignment horizontal="left" vertical="center"/>
    </xf>
    <xf numFmtId="4" fontId="16" fillId="0" borderId="0" xfId="2" applyNumberFormat="1" applyAlignment="1">
      <alignment vertical="center"/>
    </xf>
    <xf numFmtId="168" fontId="16" fillId="0" borderId="0" xfId="2" applyNumberFormat="1" applyAlignment="1">
      <alignment vertical="center"/>
    </xf>
    <xf numFmtId="0" fontId="36" fillId="0" borderId="25" xfId="2" applyFont="1" applyBorder="1" applyAlignment="1" applyProtection="1">
      <alignment horizontal="center" vertical="center"/>
      <protection locked="0"/>
    </xf>
    <xf numFmtId="49" fontId="36" fillId="0" borderId="25" xfId="2" applyNumberFormat="1" applyFont="1" applyBorder="1" applyAlignment="1" applyProtection="1">
      <alignment horizontal="left" vertical="center" wrapText="1"/>
      <protection locked="0"/>
    </xf>
    <xf numFmtId="0" fontId="36" fillId="0" borderId="25" xfId="2" applyFont="1" applyBorder="1" applyAlignment="1" applyProtection="1">
      <alignment horizontal="left" vertical="center" wrapText="1"/>
      <protection locked="0"/>
    </xf>
    <xf numFmtId="0" fontId="36" fillId="0" borderId="25" xfId="2" applyFont="1" applyBorder="1" applyAlignment="1" applyProtection="1">
      <alignment horizontal="center" vertical="center" wrapText="1"/>
      <protection locked="0"/>
    </xf>
    <xf numFmtId="168" fontId="36" fillId="0" borderId="25" xfId="2" applyNumberFormat="1" applyFont="1" applyBorder="1" applyAlignment="1" applyProtection="1">
      <alignment vertical="center"/>
      <protection locked="0"/>
    </xf>
    <xf numFmtId="0" fontId="37" fillId="0" borderId="25" xfId="2" applyFont="1" applyBorder="1" applyAlignment="1" applyProtection="1">
      <alignment vertical="center"/>
      <protection locked="0"/>
    </xf>
    <xf numFmtId="0" fontId="37" fillId="0" borderId="8" xfId="2" applyFont="1" applyBorder="1" applyAlignment="1">
      <alignment vertical="center"/>
    </xf>
    <xf numFmtId="0" fontId="36" fillId="0" borderId="23" xfId="2" applyFont="1" applyBorder="1" applyAlignment="1">
      <alignment horizontal="left" vertical="center"/>
    </xf>
    <xf numFmtId="0" fontId="32" fillId="0" borderId="26" xfId="2" applyFont="1" applyBorder="1" applyAlignment="1">
      <alignment horizontal="left" vertical="center"/>
    </xf>
    <xf numFmtId="0" fontId="32" fillId="0" borderId="17" xfId="2" applyFont="1" applyBorder="1" applyAlignment="1">
      <alignment horizontal="center" vertical="center"/>
    </xf>
    <xf numFmtId="168" fontId="32" fillId="0" borderId="17" xfId="2" applyNumberFormat="1" applyFont="1" applyBorder="1" applyAlignment="1">
      <alignment vertical="center"/>
    </xf>
    <xf numFmtId="169" fontId="32" fillId="0" borderId="17" xfId="2" applyNumberFormat="1" applyFont="1" applyBorder="1" applyAlignment="1">
      <alignment vertical="center"/>
    </xf>
    <xf numFmtId="169" fontId="32" fillId="0" borderId="27" xfId="2" applyNumberFormat="1" applyFont="1" applyBorder="1" applyAlignment="1">
      <alignment vertical="center"/>
    </xf>
    <xf numFmtId="0" fontId="20" fillId="0" borderId="0" xfId="2" applyFont="1" applyAlignment="1">
      <alignment horizontal="left" vertical="center" wrapText="1"/>
    </xf>
    <xf numFmtId="0" fontId="20" fillId="0" borderId="0" xfId="2" applyFont="1" applyAlignment="1">
      <alignment horizontal="left" vertical="center"/>
    </xf>
    <xf numFmtId="0" fontId="16" fillId="0" borderId="0" xfId="2" applyAlignment="1">
      <alignment vertical="center"/>
    </xf>
    <xf numFmtId="0" fontId="21" fillId="0" borderId="0" xfId="2" applyFont="1" applyAlignment="1">
      <alignment horizontal="left" vertical="center" wrapText="1"/>
    </xf>
    <xf numFmtId="0" fontId="17" fillId="5" borderId="0" xfId="2" applyFont="1" applyFill="1" applyAlignment="1">
      <alignment horizontal="center" vertical="center"/>
    </xf>
    <xf numFmtId="0" fontId="16" fillId="0" borderId="0" xfId="2"/>
    <xf numFmtId="0" fontId="22" fillId="0" borderId="0" xfId="2" applyFont="1" applyAlignment="1">
      <alignment horizontal="left" vertical="center"/>
    </xf>
    <xf numFmtId="0" fontId="22" fillId="0" borderId="0" xfId="2" applyFont="1" applyAlignment="1">
      <alignment horizontal="left" vertical="center" wrapText="1"/>
    </xf>
    <xf numFmtId="170" fontId="4" fillId="0" borderId="2" xfId="1" applyNumberFormat="1" applyFont="1" applyBorder="1" applyAlignment="1" applyProtection="1">
      <alignment horizontal="right"/>
    </xf>
    <xf numFmtId="170" fontId="4" fillId="0" borderId="0" xfId="1" applyNumberFormat="1" applyFont="1" applyAlignment="1" applyProtection="1">
      <alignment horizontal="right"/>
    </xf>
    <xf numFmtId="170" fontId="4" fillId="0" borderId="4" xfId="1" applyNumberFormat="1" applyFont="1" applyBorder="1" applyAlignment="1" applyProtection="1">
      <alignment horizontal="right"/>
    </xf>
    <xf numFmtId="170" fontId="4" fillId="0" borderId="5" xfId="1" applyNumberFormat="1" applyFont="1" applyBorder="1" applyAlignment="1" applyProtection="1">
      <alignment horizontal="right"/>
    </xf>
    <xf numFmtId="170" fontId="12" fillId="0" borderId="4" xfId="1" applyNumberFormat="1" applyFont="1" applyBorder="1" applyAlignment="1" applyProtection="1">
      <alignment horizontal="right"/>
    </xf>
    <xf numFmtId="170" fontId="3" fillId="0" borderId="0" xfId="1" applyNumberFormat="1" applyFont="1" applyAlignment="1" applyProtection="1">
      <alignment horizontal="left"/>
    </xf>
    <xf numFmtId="170" fontId="13" fillId="0" borderId="0" xfId="1" applyNumberFormat="1" applyFont="1" applyAlignment="1" applyProtection="1">
      <alignment horizontal="right"/>
    </xf>
    <xf numFmtId="170" fontId="13" fillId="0" borderId="1" xfId="1" applyNumberFormat="1" applyFont="1" applyBorder="1" applyAlignment="1" applyProtection="1">
      <alignment horizontal="right"/>
    </xf>
  </cellXfs>
  <cellStyles count="3">
    <cellStyle name="Normálna" xfId="0" builtinId="0"/>
    <cellStyle name="Normálna 2" xfId="1" xr:uid="{1A7D0F96-2BF5-4F70-B7CD-727A94B21117}"/>
    <cellStyle name="Normálna 3" xfId="2" xr:uid="{ADCA44AA-DC94-409E-B870-C26AC43E4C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uso/Desktop/PD%20-%20podpora%20pr&#237;stupu%20k%20pitnej%20vode/Rozpo&#269;et%20Vol&#269;ko%20pitn&#225;%20voda/Pa&#269;uta%20Marek%201%20-%20V&#253;stavba%20infra&#353;trukt&#250;ry%20r&#243;mska%20ulica%20lokalita%20L3%20-%20SO%2006%20-%20Elektrifik&#225;c%20%20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apitulácia stavby"/>
      <sheetName val="SO 06a - SO 06a - ROZŠÍRE..."/>
      <sheetName val="SO 06b - SO 06b - Verejné..."/>
      <sheetName val="SO 06c-1 - SO 06c-1 - Ele..."/>
    </sheetNames>
    <sheetDataSet>
      <sheetData sheetId="0">
        <row r="6">
          <cell r="K6" t="str">
            <v>Výstavba infraštruktúry rómska ulica, lokalita L3</v>
          </cell>
        </row>
        <row r="8">
          <cell r="AN8" t="str">
            <v>15.8.2019</v>
          </cell>
        </row>
        <row r="10">
          <cell r="AN10" t="str">
            <v/>
          </cell>
        </row>
        <row r="11">
          <cell r="E11" t="str">
            <v xml:space="preserve"> </v>
          </cell>
          <cell r="AN11" t="str">
            <v/>
          </cell>
        </row>
        <row r="13">
          <cell r="AN13" t="str">
            <v/>
          </cell>
        </row>
        <row r="14">
          <cell r="E14" t="str">
            <v xml:space="preserve"> </v>
          </cell>
          <cell r="AN14" t="str">
            <v/>
          </cell>
        </row>
        <row r="16">
          <cell r="AN16" t="str">
            <v/>
          </cell>
        </row>
        <row r="17">
          <cell r="E17" t="str">
            <v>Ing. Marek Pačuta</v>
          </cell>
          <cell r="AN17" t="str">
            <v/>
          </cell>
        </row>
        <row r="19">
          <cell r="AN19" t="str">
            <v/>
          </cell>
        </row>
        <row r="20">
          <cell r="E20" t="str">
            <v>Ing. Marek Pačuta</v>
          </cell>
          <cell r="AN20" t="str">
            <v/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3ADCE0-D22F-49C2-939D-FFF0B6DA11F5}">
  <sheetPr>
    <pageSetUpPr fitToPage="1"/>
  </sheetPr>
  <dimension ref="A1:H71"/>
  <sheetViews>
    <sheetView showGridLines="0" workbookViewId="0">
      <pane ySplit="8" topLeftCell="A9" activePane="bottomLeft" state="frozenSplit"/>
      <selection pane="bottomLeft" activeCell="H30" sqref="H30"/>
    </sheetView>
  </sheetViews>
  <sheetFormatPr defaultColWidth="9" defaultRowHeight="12" customHeight="1" x14ac:dyDescent="0.25"/>
  <cols>
    <col min="1" max="1" width="5.7109375" style="4" customWidth="1"/>
    <col min="2" max="2" width="5.85546875" style="4" customWidth="1"/>
    <col min="3" max="3" width="12.42578125" style="4" customWidth="1"/>
    <col min="4" max="4" width="32" style="4" customWidth="1"/>
    <col min="5" max="5" width="3.28515625" style="4" customWidth="1"/>
    <col min="6" max="7" width="11.5703125" style="4" customWidth="1"/>
    <col min="8" max="8" width="12.42578125" style="4" customWidth="1"/>
    <col min="9" max="16384" width="9" style="4"/>
  </cols>
  <sheetData>
    <row r="1" spans="1:8" ht="17.25" customHeight="1" x14ac:dyDescent="0.25">
      <c r="A1" s="1" t="s">
        <v>0</v>
      </c>
      <c r="B1" s="2"/>
      <c r="C1" s="2"/>
      <c r="D1" s="2"/>
      <c r="E1" s="2"/>
      <c r="F1" s="3"/>
      <c r="G1" s="2"/>
      <c r="H1" s="2"/>
    </row>
    <row r="2" spans="1:8" ht="12.75" customHeight="1" x14ac:dyDescent="0.2">
      <c r="A2" s="5" t="s">
        <v>1</v>
      </c>
      <c r="B2" s="6"/>
      <c r="C2" s="5" t="s">
        <v>2</v>
      </c>
      <c r="D2" s="7"/>
      <c r="E2" s="7"/>
      <c r="F2" s="8"/>
      <c r="G2" s="3"/>
      <c r="H2" s="2"/>
    </row>
    <row r="3" spans="1:8" ht="12.75" customHeight="1" x14ac:dyDescent="0.2">
      <c r="A3" s="5" t="s">
        <v>3</v>
      </c>
      <c r="B3" s="6"/>
      <c r="C3" s="5" t="s">
        <v>4</v>
      </c>
      <c r="D3" s="7"/>
      <c r="E3" s="7"/>
      <c r="F3" s="9" t="s">
        <v>5</v>
      </c>
      <c r="G3" s="10" t="s">
        <v>6</v>
      </c>
      <c r="H3" s="2"/>
    </row>
    <row r="4" spans="1:8" ht="12.75" customHeight="1" x14ac:dyDescent="0.2">
      <c r="A4" s="5" t="s">
        <v>7</v>
      </c>
      <c r="B4" s="6"/>
      <c r="C4" s="5" t="s">
        <v>8</v>
      </c>
      <c r="D4" s="7"/>
      <c r="E4" s="7"/>
      <c r="F4" s="9" t="s">
        <v>9</v>
      </c>
      <c r="G4" s="10"/>
      <c r="H4" s="2"/>
    </row>
    <row r="5" spans="1:8" ht="14.25" customHeight="1" thickBot="1" x14ac:dyDescent="0.25">
      <c r="A5" s="3"/>
      <c r="B5" s="2"/>
      <c r="C5" s="2"/>
      <c r="D5" s="2"/>
      <c r="E5" s="2"/>
      <c r="F5" s="2"/>
      <c r="G5" s="2"/>
      <c r="H5" s="2"/>
    </row>
    <row r="6" spans="1:8" ht="26.25" customHeight="1" thickBot="1" x14ac:dyDescent="0.3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</row>
    <row r="7" spans="1:8" ht="11.25" customHeight="1" thickBot="1" x14ac:dyDescent="0.3">
      <c r="A7" s="11" t="s">
        <v>18</v>
      </c>
      <c r="B7" s="11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1" t="s">
        <v>24</v>
      </c>
      <c r="H7" s="11" t="s">
        <v>25</v>
      </c>
    </row>
    <row r="8" spans="1:8" ht="5.25" customHeight="1" x14ac:dyDescent="0.2">
      <c r="A8" s="12"/>
      <c r="B8" s="13"/>
      <c r="C8" s="13"/>
      <c r="D8" s="13"/>
      <c r="E8" s="13"/>
      <c r="F8" s="13"/>
      <c r="G8" s="13"/>
      <c r="H8" s="13"/>
    </row>
    <row r="9" spans="1:8" ht="9" customHeight="1" x14ac:dyDescent="0.2">
      <c r="A9" s="14"/>
      <c r="B9" s="15"/>
      <c r="C9" s="15"/>
      <c r="D9" s="15"/>
      <c r="E9" s="15"/>
      <c r="F9" s="15"/>
      <c r="G9" s="15"/>
      <c r="H9" s="15"/>
    </row>
    <row r="10" spans="1:8" ht="15" customHeight="1" x14ac:dyDescent="0.2">
      <c r="A10" s="16"/>
      <c r="B10" s="17"/>
      <c r="C10" s="18" t="s">
        <v>26</v>
      </c>
      <c r="D10" s="18" t="s">
        <v>27</v>
      </c>
      <c r="E10" s="17"/>
      <c r="F10" s="19"/>
      <c r="G10" s="152"/>
      <c r="H10" s="151">
        <f>H11+H22+H24+H30+H34+H37</f>
        <v>0</v>
      </c>
    </row>
    <row r="11" spans="1:8" ht="19.5" customHeight="1" x14ac:dyDescent="0.2">
      <c r="A11" s="16"/>
      <c r="B11" s="17"/>
      <c r="C11" s="20" t="s">
        <v>18</v>
      </c>
      <c r="D11" s="20" t="s">
        <v>28</v>
      </c>
      <c r="E11" s="17"/>
      <c r="F11" s="19"/>
      <c r="G11" s="152"/>
      <c r="H11" s="151">
        <f>SUM(H12:H21)</f>
        <v>0</v>
      </c>
    </row>
    <row r="12" spans="1:8" ht="24" customHeight="1" x14ac:dyDescent="0.2">
      <c r="A12" s="21">
        <v>1</v>
      </c>
      <c r="B12" s="22" t="s">
        <v>29</v>
      </c>
      <c r="C12" s="22" t="s">
        <v>30</v>
      </c>
      <c r="D12" s="22" t="s">
        <v>31</v>
      </c>
      <c r="E12" s="22" t="s">
        <v>32</v>
      </c>
      <c r="F12" s="23">
        <v>78.965999999999994</v>
      </c>
      <c r="G12" s="153">
        <v>0</v>
      </c>
      <c r="H12" s="154">
        <f>F12*G12</f>
        <v>0</v>
      </c>
    </row>
    <row r="13" spans="1:8" ht="13.5" customHeight="1" x14ac:dyDescent="0.2">
      <c r="A13" s="21">
        <v>2</v>
      </c>
      <c r="B13" s="22" t="s">
        <v>29</v>
      </c>
      <c r="C13" s="22" t="s">
        <v>33</v>
      </c>
      <c r="D13" s="22" t="s">
        <v>34</v>
      </c>
      <c r="E13" s="22" t="s">
        <v>32</v>
      </c>
      <c r="F13" s="23">
        <v>78.965999999999994</v>
      </c>
      <c r="G13" s="153">
        <v>0</v>
      </c>
      <c r="H13" s="154">
        <f t="shared" ref="H13:H21" si="0">F13*G13</f>
        <v>0</v>
      </c>
    </row>
    <row r="14" spans="1:8" ht="24" customHeight="1" x14ac:dyDescent="0.2">
      <c r="A14" s="21">
        <v>3</v>
      </c>
      <c r="B14" s="22" t="s">
        <v>29</v>
      </c>
      <c r="C14" s="22" t="s">
        <v>35</v>
      </c>
      <c r="D14" s="22" t="s">
        <v>36</v>
      </c>
      <c r="E14" s="22" t="s">
        <v>32</v>
      </c>
      <c r="F14" s="23">
        <v>4.2300000000000004</v>
      </c>
      <c r="G14" s="153">
        <v>0</v>
      </c>
      <c r="H14" s="154">
        <f t="shared" si="0"/>
        <v>0</v>
      </c>
    </row>
    <row r="15" spans="1:8" ht="34.5" customHeight="1" x14ac:dyDescent="0.2">
      <c r="A15" s="21">
        <v>4</v>
      </c>
      <c r="B15" s="22" t="s">
        <v>29</v>
      </c>
      <c r="C15" s="22" t="s">
        <v>37</v>
      </c>
      <c r="D15" s="22" t="s">
        <v>38</v>
      </c>
      <c r="E15" s="22" t="s">
        <v>32</v>
      </c>
      <c r="F15" s="23">
        <v>4.2300000000000004</v>
      </c>
      <c r="G15" s="153">
        <v>0</v>
      </c>
      <c r="H15" s="154">
        <f t="shared" si="0"/>
        <v>0</v>
      </c>
    </row>
    <row r="16" spans="1:8" ht="24" customHeight="1" x14ac:dyDescent="0.2">
      <c r="A16" s="21">
        <v>5</v>
      </c>
      <c r="B16" s="22" t="s">
        <v>29</v>
      </c>
      <c r="C16" s="22" t="s">
        <v>39</v>
      </c>
      <c r="D16" s="22" t="s">
        <v>40</v>
      </c>
      <c r="E16" s="22" t="s">
        <v>41</v>
      </c>
      <c r="F16" s="23">
        <v>83.195999999999998</v>
      </c>
      <c r="G16" s="153">
        <v>0</v>
      </c>
      <c r="H16" s="154">
        <f t="shared" si="0"/>
        <v>0</v>
      </c>
    </row>
    <row r="17" spans="1:8" ht="24" customHeight="1" x14ac:dyDescent="0.2">
      <c r="A17" s="21">
        <v>6</v>
      </c>
      <c r="B17" s="22" t="s">
        <v>29</v>
      </c>
      <c r="C17" s="22" t="s">
        <v>42</v>
      </c>
      <c r="D17" s="22" t="s">
        <v>43</v>
      </c>
      <c r="E17" s="22" t="s">
        <v>32</v>
      </c>
      <c r="F17" s="23">
        <v>83.195999999999998</v>
      </c>
      <c r="G17" s="153">
        <v>0</v>
      </c>
      <c r="H17" s="154">
        <f t="shared" si="0"/>
        <v>0</v>
      </c>
    </row>
    <row r="18" spans="1:8" ht="24" customHeight="1" x14ac:dyDescent="0.2">
      <c r="A18" s="21">
        <v>7</v>
      </c>
      <c r="B18" s="22" t="s">
        <v>29</v>
      </c>
      <c r="C18" s="22" t="s">
        <v>44</v>
      </c>
      <c r="D18" s="22" t="s">
        <v>45</v>
      </c>
      <c r="E18" s="22" t="s">
        <v>32</v>
      </c>
      <c r="F18" s="23">
        <v>83.195999999999998</v>
      </c>
      <c r="G18" s="153">
        <v>0</v>
      </c>
      <c r="H18" s="154">
        <f t="shared" si="0"/>
        <v>0</v>
      </c>
    </row>
    <row r="19" spans="1:8" ht="34.5" customHeight="1" x14ac:dyDescent="0.2">
      <c r="A19" s="21">
        <v>8</v>
      </c>
      <c r="B19" s="22" t="s">
        <v>29</v>
      </c>
      <c r="C19" s="22" t="s">
        <v>46</v>
      </c>
      <c r="D19" s="22" t="s">
        <v>47</v>
      </c>
      <c r="E19" s="22" t="s">
        <v>32</v>
      </c>
      <c r="F19" s="23">
        <v>83.195999999999998</v>
      </c>
      <c r="G19" s="153">
        <v>0</v>
      </c>
      <c r="H19" s="154">
        <f t="shared" si="0"/>
        <v>0</v>
      </c>
    </row>
    <row r="20" spans="1:8" ht="34.5" customHeight="1" x14ac:dyDescent="0.2">
      <c r="A20" s="21">
        <v>9</v>
      </c>
      <c r="B20" s="22" t="s">
        <v>29</v>
      </c>
      <c r="C20" s="22" t="s">
        <v>48</v>
      </c>
      <c r="D20" s="22" t="s">
        <v>49</v>
      </c>
      <c r="E20" s="22" t="s">
        <v>32</v>
      </c>
      <c r="F20" s="23">
        <v>48.4</v>
      </c>
      <c r="G20" s="153">
        <v>0</v>
      </c>
      <c r="H20" s="154">
        <f t="shared" si="0"/>
        <v>0</v>
      </c>
    </row>
    <row r="21" spans="1:8" ht="13.5" customHeight="1" x14ac:dyDescent="0.2">
      <c r="A21" s="24">
        <v>10</v>
      </c>
      <c r="B21" s="25" t="s">
        <v>50</v>
      </c>
      <c r="C21" s="25" t="s">
        <v>51</v>
      </c>
      <c r="D21" s="25" t="s">
        <v>52</v>
      </c>
      <c r="E21" s="25" t="s">
        <v>32</v>
      </c>
      <c r="F21" s="26">
        <v>3.75</v>
      </c>
      <c r="G21" s="155">
        <v>0</v>
      </c>
      <c r="H21" s="154">
        <f t="shared" si="0"/>
        <v>0</v>
      </c>
    </row>
    <row r="22" spans="1:8" ht="19.5" customHeight="1" x14ac:dyDescent="0.2">
      <c r="A22" s="16"/>
      <c r="B22" s="17"/>
      <c r="C22" s="20" t="s">
        <v>19</v>
      </c>
      <c r="D22" s="20" t="s">
        <v>53</v>
      </c>
      <c r="E22" s="17"/>
      <c r="F22" s="19"/>
      <c r="G22" s="152"/>
      <c r="H22" s="151">
        <f>SUM(H23)</f>
        <v>0</v>
      </c>
    </row>
    <row r="23" spans="1:8" ht="13.5" customHeight="1" x14ac:dyDescent="0.2">
      <c r="A23" s="21">
        <v>11</v>
      </c>
      <c r="B23" s="22" t="s">
        <v>54</v>
      </c>
      <c r="C23" s="22" t="s">
        <v>55</v>
      </c>
      <c r="D23" s="22" t="s">
        <v>56</v>
      </c>
      <c r="E23" s="22" t="s">
        <v>32</v>
      </c>
      <c r="F23" s="23">
        <v>5.0339999999999998</v>
      </c>
      <c r="G23" s="153">
        <v>0</v>
      </c>
      <c r="H23" s="154">
        <f>F23*G23</f>
        <v>0</v>
      </c>
    </row>
    <row r="24" spans="1:8" ht="19.5" customHeight="1" x14ac:dyDescent="0.2">
      <c r="A24" s="16"/>
      <c r="B24" s="17"/>
      <c r="C24" s="20" t="s">
        <v>20</v>
      </c>
      <c r="D24" s="20" t="s">
        <v>57</v>
      </c>
      <c r="E24" s="17"/>
      <c r="F24" s="19"/>
      <c r="G24" s="152"/>
      <c r="H24" s="151">
        <f>SUM(H25:H29)</f>
        <v>0</v>
      </c>
    </row>
    <row r="25" spans="1:8" ht="24" customHeight="1" x14ac:dyDescent="0.2">
      <c r="A25" s="21">
        <v>12</v>
      </c>
      <c r="B25" s="22" t="s">
        <v>54</v>
      </c>
      <c r="C25" s="22" t="s">
        <v>58</v>
      </c>
      <c r="D25" s="22" t="s">
        <v>59</v>
      </c>
      <c r="E25" s="22" t="s">
        <v>60</v>
      </c>
      <c r="F25" s="23">
        <v>28.896000000000001</v>
      </c>
      <c r="G25" s="153">
        <v>0</v>
      </c>
      <c r="H25" s="154">
        <f>F25*G25</f>
        <v>0</v>
      </c>
    </row>
    <row r="26" spans="1:8" ht="34.5" customHeight="1" x14ac:dyDescent="0.2">
      <c r="A26" s="21">
        <v>13</v>
      </c>
      <c r="B26" s="22" t="s">
        <v>61</v>
      </c>
      <c r="C26" s="22" t="s">
        <v>62</v>
      </c>
      <c r="D26" s="22" t="s">
        <v>63</v>
      </c>
      <c r="E26" s="22" t="s">
        <v>32</v>
      </c>
      <c r="F26" s="23">
        <v>13.173</v>
      </c>
      <c r="G26" s="153">
        <v>0</v>
      </c>
      <c r="H26" s="154">
        <f t="shared" ref="H26:H29" si="1">F26*G26</f>
        <v>0</v>
      </c>
    </row>
    <row r="27" spans="1:8" ht="24" customHeight="1" x14ac:dyDescent="0.2">
      <c r="A27" s="21">
        <v>14</v>
      </c>
      <c r="B27" s="22" t="s">
        <v>61</v>
      </c>
      <c r="C27" s="22" t="s">
        <v>64</v>
      </c>
      <c r="D27" s="22" t="s">
        <v>65</v>
      </c>
      <c r="E27" s="22" t="s">
        <v>60</v>
      </c>
      <c r="F27" s="23">
        <v>99.7</v>
      </c>
      <c r="G27" s="153">
        <v>0</v>
      </c>
      <c r="H27" s="154">
        <f t="shared" si="1"/>
        <v>0</v>
      </c>
    </row>
    <row r="28" spans="1:8" ht="24" customHeight="1" x14ac:dyDescent="0.2">
      <c r="A28" s="21">
        <v>15</v>
      </c>
      <c r="B28" s="22" t="s">
        <v>61</v>
      </c>
      <c r="C28" s="22" t="s">
        <v>66</v>
      </c>
      <c r="D28" s="22" t="s">
        <v>67</v>
      </c>
      <c r="E28" s="22" t="s">
        <v>60</v>
      </c>
      <c r="F28" s="23">
        <v>99.7</v>
      </c>
      <c r="G28" s="153">
        <v>0</v>
      </c>
      <c r="H28" s="154">
        <f t="shared" si="1"/>
        <v>0</v>
      </c>
    </row>
    <row r="29" spans="1:8" ht="24" customHeight="1" x14ac:dyDescent="0.2">
      <c r="A29" s="21">
        <v>16</v>
      </c>
      <c r="B29" s="22" t="s">
        <v>61</v>
      </c>
      <c r="C29" s="22" t="s">
        <v>68</v>
      </c>
      <c r="D29" s="22" t="s">
        <v>69</v>
      </c>
      <c r="E29" s="22" t="s">
        <v>70</v>
      </c>
      <c r="F29" s="23">
        <v>0.58399999999999996</v>
      </c>
      <c r="G29" s="153">
        <v>0</v>
      </c>
      <c r="H29" s="154">
        <f t="shared" si="1"/>
        <v>0</v>
      </c>
    </row>
    <row r="30" spans="1:8" ht="19.5" customHeight="1" x14ac:dyDescent="0.2">
      <c r="A30" s="16"/>
      <c r="B30" s="17"/>
      <c r="C30" s="20" t="s">
        <v>21</v>
      </c>
      <c r="D30" s="20" t="s">
        <v>71</v>
      </c>
      <c r="E30" s="17"/>
      <c r="F30" s="19"/>
      <c r="G30" s="152"/>
      <c r="H30" s="151">
        <f>SUM(H31:H33)</f>
        <v>0</v>
      </c>
    </row>
    <row r="31" spans="1:8" ht="24" customHeight="1" x14ac:dyDescent="0.2">
      <c r="A31" s="21">
        <v>17</v>
      </c>
      <c r="B31" s="22" t="s">
        <v>54</v>
      </c>
      <c r="C31" s="22" t="s">
        <v>72</v>
      </c>
      <c r="D31" s="22" t="s">
        <v>73</v>
      </c>
      <c r="E31" s="22" t="s">
        <v>60</v>
      </c>
      <c r="F31" s="23">
        <v>10.01</v>
      </c>
      <c r="G31" s="153">
        <v>0</v>
      </c>
      <c r="H31" s="154">
        <f>F31*G31</f>
        <v>0</v>
      </c>
    </row>
    <row r="32" spans="1:8" ht="24" customHeight="1" x14ac:dyDescent="0.2">
      <c r="A32" s="21">
        <v>18</v>
      </c>
      <c r="B32" s="22" t="s">
        <v>54</v>
      </c>
      <c r="C32" s="22" t="s">
        <v>74</v>
      </c>
      <c r="D32" s="22" t="s">
        <v>75</v>
      </c>
      <c r="E32" s="22" t="s">
        <v>60</v>
      </c>
      <c r="F32" s="23">
        <v>10.01</v>
      </c>
      <c r="G32" s="153">
        <v>0</v>
      </c>
      <c r="H32" s="154">
        <f t="shared" ref="H32:H33" si="2">F32*G32</f>
        <v>0</v>
      </c>
    </row>
    <row r="33" spans="1:8" ht="34.5" customHeight="1" x14ac:dyDescent="0.2">
      <c r="A33" s="21">
        <v>19</v>
      </c>
      <c r="B33" s="22" t="s">
        <v>61</v>
      </c>
      <c r="C33" s="22" t="s">
        <v>76</v>
      </c>
      <c r="D33" s="22" t="s">
        <v>77</v>
      </c>
      <c r="E33" s="22" t="s">
        <v>78</v>
      </c>
      <c r="F33" s="23">
        <v>2</v>
      </c>
      <c r="G33" s="153">
        <v>0</v>
      </c>
      <c r="H33" s="154">
        <f t="shared" si="2"/>
        <v>0</v>
      </c>
    </row>
    <row r="34" spans="1:8" ht="19.5" customHeight="1" x14ac:dyDescent="0.2">
      <c r="A34" s="16"/>
      <c r="B34" s="17"/>
      <c r="C34" s="20" t="s">
        <v>79</v>
      </c>
      <c r="D34" s="20" t="s">
        <v>80</v>
      </c>
      <c r="E34" s="17"/>
      <c r="F34" s="19"/>
      <c r="G34" s="152"/>
      <c r="H34" s="151">
        <f>SUM(H35:H36)</f>
        <v>0</v>
      </c>
    </row>
    <row r="35" spans="1:8" ht="24" customHeight="1" x14ac:dyDescent="0.2">
      <c r="A35" s="21">
        <v>20</v>
      </c>
      <c r="B35" s="22" t="s">
        <v>61</v>
      </c>
      <c r="C35" s="22" t="s">
        <v>81</v>
      </c>
      <c r="D35" s="22" t="s">
        <v>82</v>
      </c>
      <c r="E35" s="22" t="s">
        <v>78</v>
      </c>
      <c r="F35" s="23">
        <v>1</v>
      </c>
      <c r="G35" s="153">
        <v>0</v>
      </c>
      <c r="H35" s="154">
        <f>F35*G35</f>
        <v>0</v>
      </c>
    </row>
    <row r="36" spans="1:8" ht="13.5" customHeight="1" x14ac:dyDescent="0.2">
      <c r="A36" s="24">
        <v>21</v>
      </c>
      <c r="B36" s="25" t="s">
        <v>83</v>
      </c>
      <c r="C36" s="25" t="s">
        <v>84</v>
      </c>
      <c r="D36" s="25" t="s">
        <v>85</v>
      </c>
      <c r="E36" s="25" t="s">
        <v>78</v>
      </c>
      <c r="F36" s="26">
        <v>1</v>
      </c>
      <c r="G36" s="155">
        <v>0</v>
      </c>
      <c r="H36" s="154">
        <f>F36*G36</f>
        <v>0</v>
      </c>
    </row>
    <row r="37" spans="1:8" ht="19.5" customHeight="1" x14ac:dyDescent="0.2">
      <c r="A37" s="16"/>
      <c r="B37" s="17"/>
      <c r="C37" s="20" t="s">
        <v>86</v>
      </c>
      <c r="D37" s="20" t="s">
        <v>87</v>
      </c>
      <c r="E37" s="17"/>
      <c r="F37" s="19"/>
      <c r="G37" s="152"/>
      <c r="H37" s="151">
        <f>SUM(H38)</f>
        <v>0</v>
      </c>
    </row>
    <row r="38" spans="1:8" ht="34.5" customHeight="1" x14ac:dyDescent="0.2">
      <c r="A38" s="21">
        <v>22</v>
      </c>
      <c r="B38" s="22" t="s">
        <v>61</v>
      </c>
      <c r="C38" s="22" t="s">
        <v>88</v>
      </c>
      <c r="D38" s="22" t="s">
        <v>89</v>
      </c>
      <c r="E38" s="22" t="s">
        <v>70</v>
      </c>
      <c r="F38" s="23">
        <v>109.64</v>
      </c>
      <c r="G38" s="153">
        <v>0</v>
      </c>
      <c r="H38" s="154">
        <f>F38*G38</f>
        <v>0</v>
      </c>
    </row>
    <row r="39" spans="1:8" ht="9" customHeight="1" x14ac:dyDescent="0.2">
      <c r="A39" s="14"/>
      <c r="B39" s="15"/>
      <c r="C39" s="15"/>
      <c r="D39" s="15"/>
      <c r="E39" s="15"/>
      <c r="F39" s="15"/>
      <c r="G39" s="156"/>
      <c r="H39" s="156"/>
    </row>
    <row r="40" spans="1:8" ht="15" customHeight="1" x14ac:dyDescent="0.2">
      <c r="A40" s="16"/>
      <c r="B40" s="17"/>
      <c r="C40" s="18" t="s">
        <v>90</v>
      </c>
      <c r="D40" s="18" t="s">
        <v>91</v>
      </c>
      <c r="E40" s="17"/>
      <c r="F40" s="19"/>
      <c r="G40" s="152"/>
      <c r="H40" s="151">
        <f>H41+H51</f>
        <v>0</v>
      </c>
    </row>
    <row r="41" spans="1:8" ht="19.5" customHeight="1" x14ac:dyDescent="0.2">
      <c r="A41" s="16"/>
      <c r="B41" s="17"/>
      <c r="C41" s="20" t="s">
        <v>92</v>
      </c>
      <c r="D41" s="20" t="s">
        <v>93</v>
      </c>
      <c r="E41" s="17"/>
      <c r="F41" s="19"/>
      <c r="G41" s="152"/>
      <c r="H41" s="151">
        <f>SUM(H42:H50)</f>
        <v>0</v>
      </c>
    </row>
    <row r="42" spans="1:8" ht="24" customHeight="1" x14ac:dyDescent="0.2">
      <c r="A42" s="21">
        <v>23</v>
      </c>
      <c r="B42" s="22" t="s">
        <v>92</v>
      </c>
      <c r="C42" s="22" t="s">
        <v>94</v>
      </c>
      <c r="D42" s="22" t="s">
        <v>95</v>
      </c>
      <c r="E42" s="22" t="s">
        <v>60</v>
      </c>
      <c r="F42" s="23">
        <v>10.01</v>
      </c>
      <c r="G42" s="153">
        <v>0</v>
      </c>
      <c r="H42" s="154">
        <f>F42*G42</f>
        <v>0</v>
      </c>
    </row>
    <row r="43" spans="1:8" ht="24" customHeight="1" x14ac:dyDescent="0.2">
      <c r="A43" s="24">
        <v>24</v>
      </c>
      <c r="B43" s="25" t="s">
        <v>96</v>
      </c>
      <c r="C43" s="25" t="s">
        <v>97</v>
      </c>
      <c r="D43" s="25" t="s">
        <v>98</v>
      </c>
      <c r="E43" s="25" t="s">
        <v>70</v>
      </c>
      <c r="F43" s="26">
        <v>1.4999999999999999E-2</v>
      </c>
      <c r="G43" s="155">
        <v>0</v>
      </c>
      <c r="H43" s="154">
        <f t="shared" ref="H43:H55" si="3">F43*G43</f>
        <v>0</v>
      </c>
    </row>
    <row r="44" spans="1:8" ht="24" customHeight="1" x14ac:dyDescent="0.2">
      <c r="A44" s="21">
        <v>25</v>
      </c>
      <c r="B44" s="22" t="s">
        <v>92</v>
      </c>
      <c r="C44" s="22" t="s">
        <v>99</v>
      </c>
      <c r="D44" s="22" t="s">
        <v>100</v>
      </c>
      <c r="E44" s="22" t="s">
        <v>60</v>
      </c>
      <c r="F44" s="23">
        <v>28.896000000000001</v>
      </c>
      <c r="G44" s="153">
        <v>0</v>
      </c>
      <c r="H44" s="154">
        <f t="shared" si="3"/>
        <v>0</v>
      </c>
    </row>
    <row r="45" spans="1:8" ht="24" customHeight="1" x14ac:dyDescent="0.2">
      <c r="A45" s="24">
        <v>26</v>
      </c>
      <c r="B45" s="25" t="s">
        <v>96</v>
      </c>
      <c r="C45" s="25" t="s">
        <v>97</v>
      </c>
      <c r="D45" s="25" t="s">
        <v>98</v>
      </c>
      <c r="E45" s="25" t="s">
        <v>70</v>
      </c>
      <c r="F45" s="26">
        <v>4.9000000000000002E-2</v>
      </c>
      <c r="G45" s="155">
        <v>0</v>
      </c>
      <c r="H45" s="154">
        <f t="shared" si="3"/>
        <v>0</v>
      </c>
    </row>
    <row r="46" spans="1:8" ht="24" customHeight="1" x14ac:dyDescent="0.2">
      <c r="A46" s="21">
        <v>27</v>
      </c>
      <c r="B46" s="22" t="s">
        <v>92</v>
      </c>
      <c r="C46" s="22" t="s">
        <v>101</v>
      </c>
      <c r="D46" s="22" t="s">
        <v>102</v>
      </c>
      <c r="E46" s="22" t="s">
        <v>60</v>
      </c>
      <c r="F46" s="23">
        <v>10.01</v>
      </c>
      <c r="G46" s="153">
        <v>0</v>
      </c>
      <c r="H46" s="154">
        <f t="shared" si="3"/>
        <v>0</v>
      </c>
    </row>
    <row r="47" spans="1:8" ht="13.5" customHeight="1" x14ac:dyDescent="0.2">
      <c r="A47" s="24">
        <v>28</v>
      </c>
      <c r="B47" s="25" t="s">
        <v>103</v>
      </c>
      <c r="C47" s="25" t="s">
        <v>104</v>
      </c>
      <c r="D47" s="25" t="s">
        <v>105</v>
      </c>
      <c r="E47" s="25" t="s">
        <v>60</v>
      </c>
      <c r="F47" s="26">
        <v>11.512</v>
      </c>
      <c r="G47" s="155">
        <v>0</v>
      </c>
      <c r="H47" s="154">
        <f t="shared" si="3"/>
        <v>0</v>
      </c>
    </row>
    <row r="48" spans="1:8" ht="24" customHeight="1" x14ac:dyDescent="0.2">
      <c r="A48" s="21">
        <v>29</v>
      </c>
      <c r="B48" s="22" t="s">
        <v>92</v>
      </c>
      <c r="C48" s="22" t="s">
        <v>106</v>
      </c>
      <c r="D48" s="22" t="s">
        <v>107</v>
      </c>
      <c r="E48" s="22" t="s">
        <v>60</v>
      </c>
      <c r="F48" s="23">
        <v>28.896000000000001</v>
      </c>
      <c r="G48" s="153">
        <v>0</v>
      </c>
      <c r="H48" s="154">
        <f t="shared" si="3"/>
        <v>0</v>
      </c>
    </row>
    <row r="49" spans="1:8" ht="13.5" customHeight="1" x14ac:dyDescent="0.2">
      <c r="A49" s="24">
        <v>30</v>
      </c>
      <c r="B49" s="25" t="s">
        <v>103</v>
      </c>
      <c r="C49" s="25" t="s">
        <v>104</v>
      </c>
      <c r="D49" s="25" t="s">
        <v>105</v>
      </c>
      <c r="E49" s="25" t="s">
        <v>60</v>
      </c>
      <c r="F49" s="26">
        <v>34.674999999999997</v>
      </c>
      <c r="G49" s="155">
        <v>0</v>
      </c>
      <c r="H49" s="154">
        <f t="shared" si="3"/>
        <v>0</v>
      </c>
    </row>
    <row r="50" spans="1:8" ht="24" customHeight="1" x14ac:dyDescent="0.2">
      <c r="A50" s="21">
        <v>31</v>
      </c>
      <c r="B50" s="22" t="s">
        <v>92</v>
      </c>
      <c r="C50" s="22" t="s">
        <v>108</v>
      </c>
      <c r="D50" s="22" t="s">
        <v>109</v>
      </c>
      <c r="E50" s="22" t="s">
        <v>110</v>
      </c>
      <c r="F50" s="23"/>
      <c r="G50" s="153">
        <v>0</v>
      </c>
      <c r="H50" s="154">
        <f t="shared" si="3"/>
        <v>0</v>
      </c>
    </row>
    <row r="51" spans="1:8" ht="19.5" customHeight="1" x14ac:dyDescent="0.2">
      <c r="A51" s="16"/>
      <c r="B51" s="17"/>
      <c r="C51" s="20" t="s">
        <v>111</v>
      </c>
      <c r="D51" s="20" t="s">
        <v>112</v>
      </c>
      <c r="E51" s="17"/>
      <c r="F51" s="19"/>
      <c r="G51" s="152"/>
      <c r="H51" s="151">
        <f>SUM(H52:H55)</f>
        <v>0</v>
      </c>
    </row>
    <row r="52" spans="1:8" ht="24" customHeight="1" x14ac:dyDescent="0.2">
      <c r="A52" s="21">
        <v>32</v>
      </c>
      <c r="B52" s="22" t="s">
        <v>111</v>
      </c>
      <c r="C52" s="22" t="s">
        <v>113</v>
      </c>
      <c r="D52" s="22" t="s">
        <v>114</v>
      </c>
      <c r="E52" s="22" t="s">
        <v>115</v>
      </c>
      <c r="F52" s="23">
        <v>4.5</v>
      </c>
      <c r="G52" s="153">
        <v>0</v>
      </c>
      <c r="H52" s="154">
        <f t="shared" si="3"/>
        <v>0</v>
      </c>
    </row>
    <row r="53" spans="1:8" ht="13.5" customHeight="1" x14ac:dyDescent="0.2">
      <c r="A53" s="24">
        <v>33</v>
      </c>
      <c r="B53" s="25" t="s">
        <v>116</v>
      </c>
      <c r="C53" s="25" t="s">
        <v>117</v>
      </c>
      <c r="D53" s="25" t="s">
        <v>118</v>
      </c>
      <c r="E53" s="25" t="s">
        <v>78</v>
      </c>
      <c r="F53" s="26">
        <v>1</v>
      </c>
      <c r="G53" s="155">
        <v>0</v>
      </c>
      <c r="H53" s="154">
        <f t="shared" si="3"/>
        <v>0</v>
      </c>
    </row>
    <row r="54" spans="1:8" ht="13.5" customHeight="1" x14ac:dyDescent="0.2">
      <c r="A54" s="24">
        <v>34</v>
      </c>
      <c r="B54" s="25"/>
      <c r="C54" s="25" t="s">
        <v>119</v>
      </c>
      <c r="D54" s="25" t="s">
        <v>120</v>
      </c>
      <c r="E54" s="25" t="s">
        <v>78</v>
      </c>
      <c r="F54" s="26">
        <v>1</v>
      </c>
      <c r="G54" s="155">
        <v>0</v>
      </c>
      <c r="H54" s="154">
        <f t="shared" si="3"/>
        <v>0</v>
      </c>
    </row>
    <row r="55" spans="1:8" ht="24" customHeight="1" x14ac:dyDescent="0.2">
      <c r="A55" s="21">
        <v>35</v>
      </c>
      <c r="B55" s="22" t="s">
        <v>111</v>
      </c>
      <c r="C55" s="22" t="s">
        <v>121</v>
      </c>
      <c r="D55" s="22" t="s">
        <v>122</v>
      </c>
      <c r="E55" s="22" t="s">
        <v>110</v>
      </c>
      <c r="F55" s="23"/>
      <c r="G55" s="153">
        <v>0</v>
      </c>
      <c r="H55" s="154">
        <f t="shared" si="3"/>
        <v>0</v>
      </c>
    </row>
    <row r="56" spans="1:8" ht="9" customHeight="1" x14ac:dyDescent="0.2">
      <c r="A56" s="14"/>
      <c r="B56" s="15"/>
      <c r="C56" s="15"/>
      <c r="D56" s="15"/>
      <c r="E56" s="15"/>
      <c r="F56" s="15"/>
      <c r="G56" s="156"/>
      <c r="H56" s="156"/>
    </row>
    <row r="57" spans="1:8" ht="15" customHeight="1" x14ac:dyDescent="0.2">
      <c r="A57" s="16"/>
      <c r="B57" s="17"/>
      <c r="C57" s="18" t="s">
        <v>123</v>
      </c>
      <c r="D57" s="18" t="s">
        <v>124</v>
      </c>
      <c r="E57" s="17"/>
      <c r="F57" s="19"/>
      <c r="G57" s="152"/>
      <c r="H57" s="151">
        <f>H58</f>
        <v>0</v>
      </c>
    </row>
    <row r="58" spans="1:8" ht="19.5" customHeight="1" x14ac:dyDescent="0.2">
      <c r="A58" s="16"/>
      <c r="B58" s="17"/>
      <c r="C58" s="20" t="s">
        <v>125</v>
      </c>
      <c r="D58" s="20" t="s">
        <v>126</v>
      </c>
      <c r="E58" s="17"/>
      <c r="F58" s="19"/>
      <c r="G58" s="152"/>
      <c r="H58" s="151">
        <f>SUM(H59:H69)</f>
        <v>0</v>
      </c>
    </row>
    <row r="59" spans="1:8" ht="13.5" customHeight="1" x14ac:dyDescent="0.2">
      <c r="A59" s="21">
        <v>36</v>
      </c>
      <c r="B59" s="22" t="s">
        <v>127</v>
      </c>
      <c r="C59" s="22" t="s">
        <v>128</v>
      </c>
      <c r="D59" s="22" t="s">
        <v>129</v>
      </c>
      <c r="E59" s="22" t="s">
        <v>130</v>
      </c>
      <c r="F59" s="23">
        <v>1</v>
      </c>
      <c r="G59" s="153">
        <v>0</v>
      </c>
      <c r="H59" s="154">
        <f>F59*G59</f>
        <v>0</v>
      </c>
    </row>
    <row r="60" spans="1:8" ht="13.5" customHeight="1" x14ac:dyDescent="0.2">
      <c r="A60" s="24">
        <v>37</v>
      </c>
      <c r="B60" s="25" t="s">
        <v>131</v>
      </c>
      <c r="C60" s="25" t="s">
        <v>132</v>
      </c>
      <c r="D60" s="25" t="s">
        <v>133</v>
      </c>
      <c r="E60" s="25" t="s">
        <v>78</v>
      </c>
      <c r="F60" s="26">
        <v>1</v>
      </c>
      <c r="G60" s="155">
        <v>0</v>
      </c>
      <c r="H60" s="154">
        <f t="shared" ref="H60:H69" si="4">F60*G60</f>
        <v>0</v>
      </c>
    </row>
    <row r="61" spans="1:8" ht="24" customHeight="1" x14ac:dyDescent="0.2">
      <c r="A61" s="24">
        <v>38</v>
      </c>
      <c r="B61" s="25"/>
      <c r="C61" s="25" t="s">
        <v>134</v>
      </c>
      <c r="D61" s="25" t="s">
        <v>135</v>
      </c>
      <c r="E61" s="25" t="s">
        <v>78</v>
      </c>
      <c r="F61" s="26">
        <v>1</v>
      </c>
      <c r="G61" s="155">
        <v>0</v>
      </c>
      <c r="H61" s="154">
        <f t="shared" si="4"/>
        <v>0</v>
      </c>
    </row>
    <row r="62" spans="1:8" ht="13.5" customHeight="1" x14ac:dyDescent="0.2">
      <c r="A62" s="24">
        <v>39</v>
      </c>
      <c r="B62" s="25"/>
      <c r="C62" s="25" t="s">
        <v>136</v>
      </c>
      <c r="D62" s="25" t="s">
        <v>137</v>
      </c>
      <c r="E62" s="25" t="s">
        <v>78</v>
      </c>
      <c r="F62" s="26">
        <v>1</v>
      </c>
      <c r="G62" s="155">
        <v>0</v>
      </c>
      <c r="H62" s="154">
        <f t="shared" si="4"/>
        <v>0</v>
      </c>
    </row>
    <row r="63" spans="1:8" ht="13.5" customHeight="1" x14ac:dyDescent="0.2">
      <c r="A63" s="24">
        <v>40</v>
      </c>
      <c r="B63" s="25"/>
      <c r="C63" s="25" t="s">
        <v>138</v>
      </c>
      <c r="D63" s="25" t="s">
        <v>139</v>
      </c>
      <c r="E63" s="25" t="s">
        <v>78</v>
      </c>
      <c r="F63" s="26">
        <v>1</v>
      </c>
      <c r="G63" s="155">
        <v>0</v>
      </c>
      <c r="H63" s="154">
        <f t="shared" si="4"/>
        <v>0</v>
      </c>
    </row>
    <row r="64" spans="1:8" ht="13.5" customHeight="1" x14ac:dyDescent="0.2">
      <c r="A64" s="24">
        <v>41</v>
      </c>
      <c r="B64" s="25"/>
      <c r="C64" s="25" t="s">
        <v>140</v>
      </c>
      <c r="D64" s="25" t="s">
        <v>141</v>
      </c>
      <c r="E64" s="25" t="s">
        <v>78</v>
      </c>
      <c r="F64" s="26">
        <v>1</v>
      </c>
      <c r="G64" s="155">
        <v>0</v>
      </c>
      <c r="H64" s="154">
        <f t="shared" si="4"/>
        <v>0</v>
      </c>
    </row>
    <row r="65" spans="1:8" ht="24" customHeight="1" x14ac:dyDescent="0.2">
      <c r="A65" s="24">
        <v>42</v>
      </c>
      <c r="B65" s="25"/>
      <c r="C65" s="25" t="s">
        <v>142</v>
      </c>
      <c r="D65" s="25" t="s">
        <v>143</v>
      </c>
      <c r="E65" s="25" t="s">
        <v>78</v>
      </c>
      <c r="F65" s="26">
        <v>1</v>
      </c>
      <c r="G65" s="155">
        <v>0</v>
      </c>
      <c r="H65" s="154">
        <f t="shared" si="4"/>
        <v>0</v>
      </c>
    </row>
    <row r="66" spans="1:8" ht="13.5" customHeight="1" x14ac:dyDescent="0.2">
      <c r="A66" s="24">
        <v>43</v>
      </c>
      <c r="B66" s="25"/>
      <c r="C66" s="25" t="s">
        <v>144</v>
      </c>
      <c r="D66" s="25" t="s">
        <v>145</v>
      </c>
      <c r="E66" s="25" t="s">
        <v>130</v>
      </c>
      <c r="F66" s="26">
        <v>1</v>
      </c>
      <c r="G66" s="155">
        <v>0</v>
      </c>
      <c r="H66" s="154">
        <f t="shared" si="4"/>
        <v>0</v>
      </c>
    </row>
    <row r="67" spans="1:8" ht="13.5" customHeight="1" x14ac:dyDescent="0.2">
      <c r="A67" s="24">
        <v>44</v>
      </c>
      <c r="B67" s="25"/>
      <c r="C67" s="25" t="s">
        <v>146</v>
      </c>
      <c r="D67" s="25" t="s">
        <v>147</v>
      </c>
      <c r="E67" s="25" t="s">
        <v>78</v>
      </c>
      <c r="F67" s="26">
        <v>1</v>
      </c>
      <c r="G67" s="155">
        <v>0</v>
      </c>
      <c r="H67" s="154">
        <f t="shared" si="4"/>
        <v>0</v>
      </c>
    </row>
    <row r="68" spans="1:8" ht="24" customHeight="1" x14ac:dyDescent="0.2">
      <c r="A68" s="24">
        <v>45</v>
      </c>
      <c r="B68" s="25"/>
      <c r="C68" s="25" t="s">
        <v>148</v>
      </c>
      <c r="D68" s="25" t="s">
        <v>149</v>
      </c>
      <c r="E68" s="25" t="s">
        <v>78</v>
      </c>
      <c r="F68" s="26">
        <v>1</v>
      </c>
      <c r="G68" s="155">
        <v>0</v>
      </c>
      <c r="H68" s="154">
        <f t="shared" si="4"/>
        <v>0</v>
      </c>
    </row>
    <row r="69" spans="1:8" ht="13.5" customHeight="1" x14ac:dyDescent="0.2">
      <c r="A69" s="24">
        <v>46</v>
      </c>
      <c r="B69" s="25"/>
      <c r="C69" s="25" t="s">
        <v>150</v>
      </c>
      <c r="D69" s="25" t="s">
        <v>151</v>
      </c>
      <c r="E69" s="25" t="s">
        <v>78</v>
      </c>
      <c r="F69" s="26">
        <v>1</v>
      </c>
      <c r="G69" s="155">
        <v>0</v>
      </c>
      <c r="H69" s="154">
        <f t="shared" si="4"/>
        <v>0</v>
      </c>
    </row>
    <row r="70" spans="1:8" ht="8.25" customHeight="1" thickBot="1" x14ac:dyDescent="0.25">
      <c r="A70" s="14"/>
      <c r="B70" s="15"/>
      <c r="C70" s="15"/>
      <c r="D70" s="15"/>
      <c r="E70" s="15"/>
      <c r="F70" s="15"/>
      <c r="G70" s="15"/>
      <c r="H70" s="15"/>
    </row>
    <row r="71" spans="1:8" ht="19.5" customHeight="1" thickBot="1" x14ac:dyDescent="0.25">
      <c r="A71" s="27"/>
      <c r="B71" s="28"/>
      <c r="C71" s="29"/>
      <c r="D71" s="30" t="s">
        <v>152</v>
      </c>
      <c r="E71" s="28"/>
      <c r="F71" s="31"/>
      <c r="G71" s="32"/>
      <c r="H71" s="33"/>
    </row>
  </sheetData>
  <printOptions horizontalCentered="1"/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89021-909C-47D2-A9BA-09D483410D5B}">
  <sheetPr>
    <pageSetUpPr fitToPage="1"/>
  </sheetPr>
  <dimension ref="A1:H40"/>
  <sheetViews>
    <sheetView showGridLines="0" workbookViewId="0">
      <pane ySplit="8" topLeftCell="A9" activePane="bottomLeft" state="frozenSplit"/>
      <selection pane="bottomLeft" activeCell="H38" sqref="H38:I38"/>
    </sheetView>
  </sheetViews>
  <sheetFormatPr defaultColWidth="9" defaultRowHeight="12" customHeight="1" x14ac:dyDescent="0.25"/>
  <cols>
    <col min="1" max="1" width="5.7109375" style="4" customWidth="1"/>
    <col min="2" max="2" width="5.85546875" style="4" customWidth="1"/>
    <col min="3" max="3" width="12.42578125" style="4" customWidth="1"/>
    <col min="4" max="4" width="32" style="4" customWidth="1"/>
    <col min="5" max="5" width="3.28515625" style="4" customWidth="1"/>
    <col min="6" max="7" width="11.5703125" style="4" customWidth="1"/>
    <col min="8" max="8" width="12.42578125" style="4" customWidth="1"/>
    <col min="9" max="16384" width="9" style="4"/>
  </cols>
  <sheetData>
    <row r="1" spans="1:8" ht="17.25" customHeight="1" x14ac:dyDescent="0.25">
      <c r="A1" s="1" t="s">
        <v>0</v>
      </c>
      <c r="B1" s="2"/>
      <c r="C1" s="2"/>
      <c r="D1" s="2"/>
      <c r="E1" s="2"/>
      <c r="F1" s="3"/>
      <c r="G1" s="2"/>
      <c r="H1" s="2"/>
    </row>
    <row r="2" spans="1:8" ht="12.75" customHeight="1" x14ac:dyDescent="0.2">
      <c r="A2" s="5" t="s">
        <v>1</v>
      </c>
      <c r="B2" s="6"/>
      <c r="C2" s="5" t="s">
        <v>2</v>
      </c>
      <c r="D2" s="7"/>
      <c r="E2" s="7"/>
      <c r="F2" s="8"/>
      <c r="G2" s="3"/>
      <c r="H2" s="2"/>
    </row>
    <row r="3" spans="1:8" ht="12.75" customHeight="1" x14ac:dyDescent="0.2">
      <c r="A3" s="5" t="s">
        <v>3</v>
      </c>
      <c r="B3" s="6"/>
      <c r="C3" s="5" t="s">
        <v>4</v>
      </c>
      <c r="D3" s="7"/>
      <c r="E3" s="7"/>
      <c r="F3" s="9" t="s">
        <v>5</v>
      </c>
      <c r="G3" s="10" t="s">
        <v>6</v>
      </c>
      <c r="H3" s="2"/>
    </row>
    <row r="4" spans="1:8" ht="12.75" customHeight="1" x14ac:dyDescent="0.2">
      <c r="A4" s="5" t="s">
        <v>7</v>
      </c>
      <c r="B4" s="6"/>
      <c r="C4" s="5" t="s">
        <v>153</v>
      </c>
      <c r="D4" s="7"/>
      <c r="E4" s="7"/>
      <c r="F4" s="9" t="s">
        <v>9</v>
      </c>
      <c r="G4" s="10"/>
      <c r="H4" s="2"/>
    </row>
    <row r="5" spans="1:8" ht="14.25" customHeight="1" thickBot="1" x14ac:dyDescent="0.25">
      <c r="A5" s="3"/>
      <c r="B5" s="2"/>
      <c r="C5" s="2"/>
      <c r="D5" s="2"/>
      <c r="E5" s="2"/>
      <c r="F5" s="2"/>
      <c r="G5" s="2"/>
      <c r="H5" s="2"/>
    </row>
    <row r="6" spans="1:8" ht="26.25" customHeight="1" thickBot="1" x14ac:dyDescent="0.3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</row>
    <row r="7" spans="1:8" ht="11.25" customHeight="1" thickBot="1" x14ac:dyDescent="0.3">
      <c r="A7" s="11" t="s">
        <v>18</v>
      </c>
      <c r="B7" s="11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1" t="s">
        <v>24</v>
      </c>
      <c r="H7" s="11" t="s">
        <v>25</v>
      </c>
    </row>
    <row r="8" spans="1:8" ht="5.25" customHeight="1" x14ac:dyDescent="0.2">
      <c r="A8" s="12"/>
      <c r="B8" s="13"/>
      <c r="C8" s="13"/>
      <c r="D8" s="13"/>
      <c r="E8" s="13"/>
      <c r="F8" s="13"/>
      <c r="G8" s="13"/>
      <c r="H8" s="13"/>
    </row>
    <row r="9" spans="1:8" ht="9" customHeight="1" x14ac:dyDescent="0.2">
      <c r="A9" s="14"/>
      <c r="B9" s="15"/>
      <c r="C9" s="15"/>
      <c r="D9" s="15"/>
      <c r="E9" s="15"/>
      <c r="F9" s="15"/>
      <c r="G9" s="15"/>
      <c r="H9" s="15"/>
    </row>
    <row r="10" spans="1:8" ht="15" customHeight="1" x14ac:dyDescent="0.2">
      <c r="A10" s="16"/>
      <c r="B10" s="17"/>
      <c r="C10" s="18" t="s">
        <v>26</v>
      </c>
      <c r="D10" s="18" t="s">
        <v>26</v>
      </c>
      <c r="E10" s="17"/>
      <c r="F10" s="19"/>
      <c r="G10" s="152"/>
      <c r="H10" s="151">
        <f>H11+H24+H26+H37</f>
        <v>0</v>
      </c>
    </row>
    <row r="11" spans="1:8" ht="19.5" customHeight="1" x14ac:dyDescent="0.2">
      <c r="A11" s="16"/>
      <c r="B11" s="17"/>
      <c r="C11" s="20" t="s">
        <v>18</v>
      </c>
      <c r="D11" s="20" t="s">
        <v>154</v>
      </c>
      <c r="E11" s="17"/>
      <c r="F11" s="19"/>
      <c r="G11" s="152"/>
      <c r="H11" s="151">
        <f>SUM(H12:H23)</f>
        <v>0</v>
      </c>
    </row>
    <row r="12" spans="1:8" ht="24" customHeight="1" x14ac:dyDescent="0.2">
      <c r="A12" s="21">
        <v>1</v>
      </c>
      <c r="B12" s="22" t="s">
        <v>29</v>
      </c>
      <c r="C12" s="22" t="s">
        <v>155</v>
      </c>
      <c r="D12" s="22" t="s">
        <v>156</v>
      </c>
      <c r="E12" s="22" t="s">
        <v>32</v>
      </c>
      <c r="F12" s="23">
        <v>37.5</v>
      </c>
      <c r="G12" s="153">
        <v>0</v>
      </c>
      <c r="H12" s="154">
        <f>G12*F12</f>
        <v>0</v>
      </c>
    </row>
    <row r="13" spans="1:8" ht="24" customHeight="1" x14ac:dyDescent="0.2">
      <c r="A13" s="21">
        <v>2</v>
      </c>
      <c r="B13" s="22" t="s">
        <v>29</v>
      </c>
      <c r="C13" s="22" t="s">
        <v>33</v>
      </c>
      <c r="D13" s="22" t="s">
        <v>157</v>
      </c>
      <c r="E13" s="22" t="s">
        <v>32</v>
      </c>
      <c r="F13" s="23">
        <v>37.5</v>
      </c>
      <c r="G13" s="153">
        <v>0</v>
      </c>
      <c r="H13" s="154">
        <f t="shared" ref="H13:H23" si="0">G13*F13</f>
        <v>0</v>
      </c>
    </row>
    <row r="14" spans="1:8" ht="24" customHeight="1" x14ac:dyDescent="0.2">
      <c r="A14" s="21">
        <v>3</v>
      </c>
      <c r="B14" s="22" t="s">
        <v>29</v>
      </c>
      <c r="C14" s="22" t="s">
        <v>158</v>
      </c>
      <c r="D14" s="22" t="s">
        <v>159</v>
      </c>
      <c r="E14" s="22" t="s">
        <v>32</v>
      </c>
      <c r="F14" s="23">
        <v>81.405000000000001</v>
      </c>
      <c r="G14" s="153">
        <v>0</v>
      </c>
      <c r="H14" s="154">
        <f t="shared" si="0"/>
        <v>0</v>
      </c>
    </row>
    <row r="15" spans="1:8" ht="13.5" customHeight="1" x14ac:dyDescent="0.2">
      <c r="A15" s="21">
        <v>4</v>
      </c>
      <c r="B15" s="22" t="s">
        <v>29</v>
      </c>
      <c r="C15" s="22" t="s">
        <v>160</v>
      </c>
      <c r="D15" s="22" t="s">
        <v>161</v>
      </c>
      <c r="E15" s="22" t="s">
        <v>41</v>
      </c>
      <c r="F15" s="23">
        <v>81.405000000000001</v>
      </c>
      <c r="G15" s="153">
        <v>0</v>
      </c>
      <c r="H15" s="154">
        <f t="shared" si="0"/>
        <v>0</v>
      </c>
    </row>
    <row r="16" spans="1:8" ht="24" customHeight="1" x14ac:dyDescent="0.2">
      <c r="A16" s="21">
        <v>5</v>
      </c>
      <c r="B16" s="22" t="s">
        <v>29</v>
      </c>
      <c r="C16" s="22" t="s">
        <v>162</v>
      </c>
      <c r="D16" s="22" t="s">
        <v>163</v>
      </c>
      <c r="E16" s="22" t="s">
        <v>60</v>
      </c>
      <c r="F16" s="23">
        <v>160.80000000000001</v>
      </c>
      <c r="G16" s="153">
        <v>0</v>
      </c>
      <c r="H16" s="154">
        <f t="shared" si="0"/>
        <v>0</v>
      </c>
    </row>
    <row r="17" spans="1:8" ht="24" customHeight="1" x14ac:dyDescent="0.2">
      <c r="A17" s="21">
        <v>6</v>
      </c>
      <c r="B17" s="22" t="s">
        <v>29</v>
      </c>
      <c r="C17" s="22" t="s">
        <v>164</v>
      </c>
      <c r="D17" s="22" t="s">
        <v>165</v>
      </c>
      <c r="E17" s="22" t="s">
        <v>60</v>
      </c>
      <c r="F17" s="23">
        <v>160.80000000000001</v>
      </c>
      <c r="G17" s="153">
        <v>0</v>
      </c>
      <c r="H17" s="154">
        <f t="shared" si="0"/>
        <v>0</v>
      </c>
    </row>
    <row r="18" spans="1:8" ht="24" customHeight="1" x14ac:dyDescent="0.2">
      <c r="A18" s="21">
        <v>8</v>
      </c>
      <c r="B18" s="22" t="s">
        <v>29</v>
      </c>
      <c r="C18" s="22" t="s">
        <v>42</v>
      </c>
      <c r="D18" s="22" t="s">
        <v>43</v>
      </c>
      <c r="E18" s="22" t="s">
        <v>41</v>
      </c>
      <c r="F18" s="23">
        <v>48.24</v>
      </c>
      <c r="G18" s="153">
        <v>0</v>
      </c>
      <c r="H18" s="154">
        <f t="shared" si="0"/>
        <v>0</v>
      </c>
    </row>
    <row r="19" spans="1:8" ht="34.5" customHeight="1" x14ac:dyDescent="0.2">
      <c r="A19" s="21">
        <v>10</v>
      </c>
      <c r="B19" s="22" t="s">
        <v>29</v>
      </c>
      <c r="C19" s="22" t="s">
        <v>166</v>
      </c>
      <c r="D19" s="22" t="s">
        <v>167</v>
      </c>
      <c r="E19" s="22" t="s">
        <v>32</v>
      </c>
      <c r="F19" s="23">
        <v>114.88</v>
      </c>
      <c r="G19" s="153">
        <v>0</v>
      </c>
      <c r="H19" s="154">
        <f t="shared" si="0"/>
        <v>0</v>
      </c>
    </row>
    <row r="20" spans="1:8" ht="13.5" customHeight="1" x14ac:dyDescent="0.2">
      <c r="A20" s="24">
        <v>11</v>
      </c>
      <c r="B20" s="25" t="s">
        <v>50</v>
      </c>
      <c r="C20" s="25" t="s">
        <v>51</v>
      </c>
      <c r="D20" s="25" t="s">
        <v>52</v>
      </c>
      <c r="E20" s="25" t="s">
        <v>32</v>
      </c>
      <c r="F20" s="26">
        <v>32</v>
      </c>
      <c r="G20" s="155">
        <v>0</v>
      </c>
      <c r="H20" s="154">
        <f t="shared" si="0"/>
        <v>0</v>
      </c>
    </row>
    <row r="21" spans="1:8" ht="24" customHeight="1" x14ac:dyDescent="0.2">
      <c r="A21" s="21">
        <v>12</v>
      </c>
      <c r="B21" s="22" t="s">
        <v>29</v>
      </c>
      <c r="C21" s="22" t="s">
        <v>168</v>
      </c>
      <c r="D21" s="22" t="s">
        <v>169</v>
      </c>
      <c r="E21" s="22" t="s">
        <v>41</v>
      </c>
      <c r="F21" s="23">
        <v>16.079999999999998</v>
      </c>
      <c r="G21" s="153">
        <v>0</v>
      </c>
      <c r="H21" s="154">
        <f t="shared" si="0"/>
        <v>0</v>
      </c>
    </row>
    <row r="22" spans="1:8" ht="13.5" customHeight="1" x14ac:dyDescent="0.2">
      <c r="A22" s="21">
        <v>13</v>
      </c>
      <c r="B22" s="22" t="s">
        <v>29</v>
      </c>
      <c r="C22" s="22" t="s">
        <v>170</v>
      </c>
      <c r="D22" s="22" t="s">
        <v>171</v>
      </c>
      <c r="E22" s="22" t="s">
        <v>41</v>
      </c>
      <c r="F22" s="23">
        <v>16.079999999999998</v>
      </c>
      <c r="G22" s="153">
        <v>0</v>
      </c>
      <c r="H22" s="154">
        <f t="shared" si="0"/>
        <v>0</v>
      </c>
    </row>
    <row r="23" spans="1:8" ht="13.5" customHeight="1" x14ac:dyDescent="0.2">
      <c r="A23" s="24">
        <v>14</v>
      </c>
      <c r="B23" s="25" t="s">
        <v>50</v>
      </c>
      <c r="C23" s="25" t="s">
        <v>51</v>
      </c>
      <c r="D23" s="25" t="s">
        <v>52</v>
      </c>
      <c r="E23" s="25" t="s">
        <v>32</v>
      </c>
      <c r="F23" s="26">
        <v>16.079999999999998</v>
      </c>
      <c r="G23" s="155">
        <v>0</v>
      </c>
      <c r="H23" s="154">
        <f t="shared" si="0"/>
        <v>0</v>
      </c>
    </row>
    <row r="24" spans="1:8" ht="19.5" customHeight="1" x14ac:dyDescent="0.2">
      <c r="A24" s="16"/>
      <c r="B24" s="17"/>
      <c r="C24" s="20" t="s">
        <v>21</v>
      </c>
      <c r="D24" s="20" t="s">
        <v>71</v>
      </c>
      <c r="E24" s="17"/>
      <c r="F24" s="19"/>
      <c r="G24" s="152"/>
      <c r="H24" s="151">
        <f>SUM(H25)</f>
        <v>0</v>
      </c>
    </row>
    <row r="25" spans="1:8" ht="34.5" customHeight="1" x14ac:dyDescent="0.2">
      <c r="A25" s="21">
        <v>15</v>
      </c>
      <c r="B25" s="22" t="s">
        <v>172</v>
      </c>
      <c r="C25" s="22" t="s">
        <v>173</v>
      </c>
      <c r="D25" s="22" t="s">
        <v>174</v>
      </c>
      <c r="E25" s="22" t="s">
        <v>32</v>
      </c>
      <c r="F25" s="23">
        <v>8.0399999999999991</v>
      </c>
      <c r="G25" s="153">
        <v>0</v>
      </c>
      <c r="H25" s="154">
        <f>G25*F25</f>
        <v>0</v>
      </c>
    </row>
    <row r="26" spans="1:8" ht="19.5" customHeight="1" x14ac:dyDescent="0.2">
      <c r="A26" s="16"/>
      <c r="B26" s="17"/>
      <c r="C26" s="20" t="s">
        <v>25</v>
      </c>
      <c r="D26" s="20" t="s">
        <v>175</v>
      </c>
      <c r="E26" s="17"/>
      <c r="F26" s="19"/>
      <c r="G26" s="152"/>
      <c r="H26" s="151">
        <f>SUM(H27:H36)</f>
        <v>0</v>
      </c>
    </row>
    <row r="27" spans="1:8" ht="24" customHeight="1" x14ac:dyDescent="0.2">
      <c r="A27" s="21">
        <v>16</v>
      </c>
      <c r="B27" s="22" t="s">
        <v>172</v>
      </c>
      <c r="C27" s="22" t="s">
        <v>176</v>
      </c>
      <c r="D27" s="22" t="s">
        <v>177</v>
      </c>
      <c r="E27" s="22" t="s">
        <v>78</v>
      </c>
      <c r="F27" s="23">
        <v>9</v>
      </c>
      <c r="G27" s="153">
        <v>0</v>
      </c>
      <c r="H27" s="154">
        <f>G27*F27</f>
        <v>0</v>
      </c>
    </row>
    <row r="28" spans="1:8" ht="13.5" customHeight="1" x14ac:dyDescent="0.2">
      <c r="A28" s="24">
        <v>17</v>
      </c>
      <c r="B28" s="25" t="s">
        <v>178</v>
      </c>
      <c r="C28" s="25" t="s">
        <v>179</v>
      </c>
      <c r="D28" s="25" t="s">
        <v>180</v>
      </c>
      <c r="E28" s="25" t="s">
        <v>78</v>
      </c>
      <c r="F28" s="26">
        <v>6</v>
      </c>
      <c r="G28" s="155">
        <v>0</v>
      </c>
      <c r="H28" s="154">
        <f t="shared" ref="H28:H36" si="1">G28*F28</f>
        <v>0</v>
      </c>
    </row>
    <row r="29" spans="1:8" ht="13.5" customHeight="1" x14ac:dyDescent="0.2">
      <c r="A29" s="24">
        <v>18</v>
      </c>
      <c r="B29" s="25"/>
      <c r="C29" s="25" t="s">
        <v>119</v>
      </c>
      <c r="D29" s="25" t="s">
        <v>181</v>
      </c>
      <c r="E29" s="25" t="s">
        <v>182</v>
      </c>
      <c r="F29" s="26">
        <v>1</v>
      </c>
      <c r="G29" s="155">
        <v>0</v>
      </c>
      <c r="H29" s="154">
        <f t="shared" si="1"/>
        <v>0</v>
      </c>
    </row>
    <row r="30" spans="1:8" ht="24" customHeight="1" x14ac:dyDescent="0.2">
      <c r="A30" s="21">
        <v>19</v>
      </c>
      <c r="B30" s="22" t="s">
        <v>172</v>
      </c>
      <c r="C30" s="22" t="s">
        <v>183</v>
      </c>
      <c r="D30" s="22" t="s">
        <v>184</v>
      </c>
      <c r="E30" s="22" t="s">
        <v>115</v>
      </c>
      <c r="F30" s="23">
        <v>67</v>
      </c>
      <c r="G30" s="153">
        <v>0</v>
      </c>
      <c r="H30" s="154">
        <f t="shared" si="1"/>
        <v>0</v>
      </c>
    </row>
    <row r="31" spans="1:8" ht="13.5" customHeight="1" x14ac:dyDescent="0.2">
      <c r="A31" s="24">
        <v>20</v>
      </c>
      <c r="B31" s="25" t="s">
        <v>178</v>
      </c>
      <c r="C31" s="25" t="s">
        <v>185</v>
      </c>
      <c r="D31" s="25" t="s">
        <v>186</v>
      </c>
      <c r="E31" s="25" t="s">
        <v>115</v>
      </c>
      <c r="F31" s="26">
        <v>68.34</v>
      </c>
      <c r="G31" s="155">
        <v>0</v>
      </c>
      <c r="H31" s="154">
        <f t="shared" si="1"/>
        <v>0</v>
      </c>
    </row>
    <row r="32" spans="1:8" ht="13.5" customHeight="1" x14ac:dyDescent="0.2">
      <c r="A32" s="21">
        <v>21</v>
      </c>
      <c r="B32" s="22" t="s">
        <v>172</v>
      </c>
      <c r="C32" s="22" t="s">
        <v>187</v>
      </c>
      <c r="D32" s="22" t="s">
        <v>188</v>
      </c>
      <c r="E32" s="22" t="s">
        <v>115</v>
      </c>
      <c r="F32" s="23">
        <v>67</v>
      </c>
      <c r="G32" s="153">
        <v>0</v>
      </c>
      <c r="H32" s="154">
        <f t="shared" si="1"/>
        <v>0</v>
      </c>
    </row>
    <row r="33" spans="1:8" ht="13.5" customHeight="1" x14ac:dyDescent="0.2">
      <c r="A33" s="21">
        <v>22</v>
      </c>
      <c r="B33" s="22" t="s">
        <v>172</v>
      </c>
      <c r="C33" s="22" t="s">
        <v>189</v>
      </c>
      <c r="D33" s="22" t="s">
        <v>190</v>
      </c>
      <c r="E33" s="22" t="s">
        <v>115</v>
      </c>
      <c r="F33" s="23">
        <v>67</v>
      </c>
      <c r="G33" s="153">
        <v>0</v>
      </c>
      <c r="H33" s="154">
        <f t="shared" si="1"/>
        <v>0</v>
      </c>
    </row>
    <row r="34" spans="1:8" ht="24" customHeight="1" x14ac:dyDescent="0.2">
      <c r="A34" s="21">
        <v>23</v>
      </c>
      <c r="B34" s="22" t="s">
        <v>172</v>
      </c>
      <c r="C34" s="22" t="s">
        <v>191</v>
      </c>
      <c r="D34" s="22" t="s">
        <v>192</v>
      </c>
      <c r="E34" s="22" t="s">
        <v>115</v>
      </c>
      <c r="F34" s="23">
        <v>67</v>
      </c>
      <c r="G34" s="153">
        <v>0</v>
      </c>
      <c r="H34" s="154">
        <f t="shared" si="1"/>
        <v>0</v>
      </c>
    </row>
    <row r="35" spans="1:8" ht="13.5" customHeight="1" x14ac:dyDescent="0.2">
      <c r="A35" s="21">
        <v>24</v>
      </c>
      <c r="B35" s="22" t="s">
        <v>172</v>
      </c>
      <c r="C35" s="22" t="s">
        <v>193</v>
      </c>
      <c r="D35" s="22" t="s">
        <v>194</v>
      </c>
      <c r="E35" s="22" t="s">
        <v>115</v>
      </c>
      <c r="F35" s="23">
        <v>19</v>
      </c>
      <c r="G35" s="153">
        <v>0</v>
      </c>
      <c r="H35" s="154">
        <f t="shared" si="1"/>
        <v>0</v>
      </c>
    </row>
    <row r="36" spans="1:8" ht="13.5" customHeight="1" x14ac:dyDescent="0.2">
      <c r="A36" s="24">
        <v>25</v>
      </c>
      <c r="B36" s="25" t="s">
        <v>178</v>
      </c>
      <c r="C36" s="25" t="s">
        <v>195</v>
      </c>
      <c r="D36" s="25" t="s">
        <v>196</v>
      </c>
      <c r="E36" s="25" t="s">
        <v>78</v>
      </c>
      <c r="F36" s="26">
        <v>19</v>
      </c>
      <c r="G36" s="155">
        <v>0</v>
      </c>
      <c r="H36" s="154">
        <f t="shared" si="1"/>
        <v>0</v>
      </c>
    </row>
    <row r="37" spans="1:8" ht="19.5" customHeight="1" x14ac:dyDescent="0.2">
      <c r="A37" s="16"/>
      <c r="B37" s="17"/>
      <c r="C37" s="20" t="s">
        <v>86</v>
      </c>
      <c r="D37" s="20" t="s">
        <v>197</v>
      </c>
      <c r="E37" s="17"/>
      <c r="F37" s="19"/>
      <c r="G37" s="152"/>
      <c r="H37" s="151">
        <f>SUM(H38)</f>
        <v>0</v>
      </c>
    </row>
    <row r="38" spans="1:8" ht="34.5" customHeight="1" x14ac:dyDescent="0.2">
      <c r="A38" s="21">
        <v>26</v>
      </c>
      <c r="B38" s="22" t="s">
        <v>172</v>
      </c>
      <c r="C38" s="22" t="s">
        <v>198</v>
      </c>
      <c r="D38" s="22" t="s">
        <v>199</v>
      </c>
      <c r="E38" s="22" t="s">
        <v>70</v>
      </c>
      <c r="F38" s="23">
        <v>95.944999999999993</v>
      </c>
      <c r="G38" s="153">
        <v>0</v>
      </c>
      <c r="H38" s="154">
        <f>G38*F38</f>
        <v>0</v>
      </c>
    </row>
    <row r="39" spans="1:8" ht="8.25" customHeight="1" thickBot="1" x14ac:dyDescent="0.25">
      <c r="A39" s="14"/>
      <c r="B39" s="15"/>
      <c r="C39" s="15"/>
      <c r="D39" s="15"/>
      <c r="E39" s="15"/>
      <c r="F39" s="15"/>
      <c r="G39" s="156"/>
      <c r="H39" s="156"/>
    </row>
    <row r="40" spans="1:8" ht="19.5" customHeight="1" thickBot="1" x14ac:dyDescent="0.25">
      <c r="A40" s="27"/>
      <c r="B40" s="28"/>
      <c r="C40" s="29"/>
      <c r="D40" s="30" t="s">
        <v>152</v>
      </c>
      <c r="E40" s="28"/>
      <c r="F40" s="31"/>
      <c r="G40" s="157"/>
      <c r="H40" s="158">
        <f>H10</f>
        <v>0</v>
      </c>
    </row>
  </sheetData>
  <printOptions horizontalCentered="1"/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94704-DBB2-4430-9C0F-DBEC975DB4C4}">
  <sheetPr>
    <pageSetUpPr fitToPage="1"/>
  </sheetPr>
  <dimension ref="A1:H44"/>
  <sheetViews>
    <sheetView showGridLines="0" workbookViewId="0">
      <pane ySplit="8" topLeftCell="A9" activePane="bottomLeft" state="frozenSplit"/>
      <selection pane="bottomLeft" activeCell="G40" sqref="G40"/>
    </sheetView>
  </sheetViews>
  <sheetFormatPr defaultColWidth="9" defaultRowHeight="12" customHeight="1" x14ac:dyDescent="0.25"/>
  <cols>
    <col min="1" max="1" width="5.7109375" style="4" customWidth="1"/>
    <col min="2" max="2" width="5.85546875" style="4" customWidth="1"/>
    <col min="3" max="3" width="12.42578125" style="4" customWidth="1"/>
    <col min="4" max="4" width="32" style="4" customWidth="1"/>
    <col min="5" max="5" width="3.28515625" style="4" customWidth="1"/>
    <col min="6" max="7" width="11.5703125" style="4" customWidth="1"/>
    <col min="8" max="8" width="12.42578125" style="4" customWidth="1"/>
    <col min="9" max="16384" width="9" style="4"/>
  </cols>
  <sheetData>
    <row r="1" spans="1:8" ht="17.25" customHeight="1" x14ac:dyDescent="0.25">
      <c r="A1" s="1" t="s">
        <v>0</v>
      </c>
      <c r="B1" s="2"/>
      <c r="C1" s="2"/>
      <c r="D1" s="2"/>
      <c r="E1" s="2"/>
      <c r="F1" s="3"/>
      <c r="G1" s="2"/>
      <c r="H1" s="2"/>
    </row>
    <row r="2" spans="1:8" ht="12.75" customHeight="1" x14ac:dyDescent="0.2">
      <c r="A2" s="5" t="s">
        <v>1</v>
      </c>
      <c r="B2" s="6"/>
      <c r="C2" s="5" t="s">
        <v>2</v>
      </c>
      <c r="D2" s="7"/>
      <c r="E2" s="7"/>
      <c r="F2" s="8"/>
      <c r="G2" s="3"/>
      <c r="H2" s="2"/>
    </row>
    <row r="3" spans="1:8" ht="12.75" customHeight="1" x14ac:dyDescent="0.2">
      <c r="A3" s="5" t="s">
        <v>3</v>
      </c>
      <c r="B3" s="6"/>
      <c r="C3" s="5" t="s">
        <v>4</v>
      </c>
      <c r="D3" s="7"/>
      <c r="E3" s="7"/>
      <c r="F3" s="9" t="s">
        <v>5</v>
      </c>
      <c r="G3" s="10" t="s">
        <v>6</v>
      </c>
      <c r="H3" s="2"/>
    </row>
    <row r="4" spans="1:8" ht="12.75" customHeight="1" x14ac:dyDescent="0.2">
      <c r="A4" s="5" t="s">
        <v>7</v>
      </c>
      <c r="B4" s="6"/>
      <c r="C4" s="5" t="s">
        <v>225</v>
      </c>
      <c r="D4" s="7"/>
      <c r="E4" s="7"/>
      <c r="F4" s="9" t="s">
        <v>9</v>
      </c>
      <c r="G4" s="10"/>
      <c r="H4" s="2"/>
    </row>
    <row r="5" spans="1:8" ht="14.25" customHeight="1" thickBot="1" x14ac:dyDescent="0.25">
      <c r="A5" s="3"/>
      <c r="B5" s="2"/>
      <c r="C5" s="2"/>
      <c r="D5" s="2"/>
      <c r="E5" s="2"/>
      <c r="F5" s="2"/>
      <c r="G5" s="2"/>
      <c r="H5" s="2"/>
    </row>
    <row r="6" spans="1:8" ht="26.25" customHeight="1" thickBot="1" x14ac:dyDescent="0.3">
      <c r="A6" s="11" t="s">
        <v>10</v>
      </c>
      <c r="B6" s="11" t="s">
        <v>11</v>
      </c>
      <c r="C6" s="11" t="s">
        <v>12</v>
      </c>
      <c r="D6" s="11" t="s">
        <v>13</v>
      </c>
      <c r="E6" s="11" t="s">
        <v>14</v>
      </c>
      <c r="F6" s="11" t="s">
        <v>15</v>
      </c>
      <c r="G6" s="11" t="s">
        <v>16</v>
      </c>
      <c r="H6" s="11" t="s">
        <v>17</v>
      </c>
    </row>
    <row r="7" spans="1:8" ht="11.25" customHeight="1" thickBot="1" x14ac:dyDescent="0.3">
      <c r="A7" s="11" t="s">
        <v>18</v>
      </c>
      <c r="B7" s="11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1" t="s">
        <v>24</v>
      </c>
      <c r="H7" s="11" t="s">
        <v>25</v>
      </c>
    </row>
    <row r="8" spans="1:8" ht="5.25" customHeight="1" x14ac:dyDescent="0.2">
      <c r="A8" s="12"/>
      <c r="B8" s="13"/>
      <c r="C8" s="13"/>
      <c r="D8" s="13"/>
      <c r="E8" s="13"/>
      <c r="F8" s="13"/>
      <c r="G8" s="13"/>
      <c r="H8" s="13"/>
    </row>
    <row r="9" spans="1:8" ht="9" customHeight="1" x14ac:dyDescent="0.2">
      <c r="A9" s="14"/>
      <c r="B9" s="15"/>
      <c r="C9" s="15"/>
      <c r="D9" s="15"/>
      <c r="E9" s="15"/>
      <c r="F9" s="15"/>
      <c r="G9" s="15"/>
      <c r="H9" s="15"/>
    </row>
    <row r="10" spans="1:8" ht="15" customHeight="1" x14ac:dyDescent="0.2">
      <c r="A10" s="16"/>
      <c r="B10" s="17"/>
      <c r="C10" s="18" t="s">
        <v>26</v>
      </c>
      <c r="D10" s="18" t="s">
        <v>26</v>
      </c>
      <c r="E10" s="17"/>
      <c r="F10" s="19"/>
      <c r="G10" s="152"/>
      <c r="H10" s="151">
        <f>H11+H23+H25+H41</f>
        <v>0</v>
      </c>
    </row>
    <row r="11" spans="1:8" ht="19.5" customHeight="1" x14ac:dyDescent="0.2">
      <c r="A11" s="16"/>
      <c r="B11" s="17"/>
      <c r="C11" s="20" t="s">
        <v>18</v>
      </c>
      <c r="D11" s="20" t="s">
        <v>154</v>
      </c>
      <c r="E11" s="17"/>
      <c r="F11" s="19"/>
      <c r="G11" s="152"/>
      <c r="H11" s="151">
        <f>SUM(H12:H22)</f>
        <v>0</v>
      </c>
    </row>
    <row r="12" spans="1:8" ht="24" customHeight="1" x14ac:dyDescent="0.2">
      <c r="A12" s="21">
        <v>1</v>
      </c>
      <c r="B12" s="22" t="s">
        <v>29</v>
      </c>
      <c r="C12" s="22" t="s">
        <v>158</v>
      </c>
      <c r="D12" s="22" t="s">
        <v>159</v>
      </c>
      <c r="E12" s="22" t="s">
        <v>32</v>
      </c>
      <c r="F12" s="23">
        <v>262.32</v>
      </c>
      <c r="G12" s="153">
        <v>0</v>
      </c>
      <c r="H12" s="154">
        <f>G12*F12</f>
        <v>0</v>
      </c>
    </row>
    <row r="13" spans="1:8" ht="13.5" customHeight="1" x14ac:dyDescent="0.2">
      <c r="A13" s="21">
        <v>2</v>
      </c>
      <c r="B13" s="22" t="s">
        <v>29</v>
      </c>
      <c r="C13" s="22" t="s">
        <v>160</v>
      </c>
      <c r="D13" s="22" t="s">
        <v>161</v>
      </c>
      <c r="E13" s="22" t="s">
        <v>41</v>
      </c>
      <c r="F13" s="23">
        <v>262.32</v>
      </c>
      <c r="G13" s="153">
        <v>0</v>
      </c>
      <c r="H13" s="154">
        <f t="shared" ref="H13:H22" si="0">G13*F13</f>
        <v>0</v>
      </c>
    </row>
    <row r="14" spans="1:8" ht="24" customHeight="1" x14ac:dyDescent="0.2">
      <c r="A14" s="21">
        <v>3</v>
      </c>
      <c r="B14" s="22" t="s">
        <v>29</v>
      </c>
      <c r="C14" s="22" t="s">
        <v>224</v>
      </c>
      <c r="D14" s="22" t="s">
        <v>223</v>
      </c>
      <c r="E14" s="22" t="s">
        <v>32</v>
      </c>
      <c r="F14" s="23">
        <v>48</v>
      </c>
      <c r="G14" s="153">
        <v>0</v>
      </c>
      <c r="H14" s="154">
        <f t="shared" si="0"/>
        <v>0</v>
      </c>
    </row>
    <row r="15" spans="1:8" ht="13.5" customHeight="1" x14ac:dyDescent="0.2">
      <c r="A15" s="21">
        <v>4</v>
      </c>
      <c r="B15" s="22" t="s">
        <v>29</v>
      </c>
      <c r="C15" s="22" t="s">
        <v>222</v>
      </c>
      <c r="D15" s="22" t="s">
        <v>221</v>
      </c>
      <c r="E15" s="22" t="s">
        <v>32</v>
      </c>
      <c r="F15" s="23">
        <v>48</v>
      </c>
      <c r="G15" s="153">
        <v>0</v>
      </c>
      <c r="H15" s="154">
        <f t="shared" si="0"/>
        <v>0</v>
      </c>
    </row>
    <row r="16" spans="1:8" ht="24" customHeight="1" x14ac:dyDescent="0.2">
      <c r="A16" s="21">
        <v>5</v>
      </c>
      <c r="B16" s="22" t="s">
        <v>29</v>
      </c>
      <c r="C16" s="22" t="s">
        <v>42</v>
      </c>
      <c r="D16" s="22" t="s">
        <v>43</v>
      </c>
      <c r="E16" s="22" t="s">
        <v>41</v>
      </c>
      <c r="F16" s="23">
        <v>218.29599999999999</v>
      </c>
      <c r="G16" s="153">
        <v>0</v>
      </c>
      <c r="H16" s="154">
        <f t="shared" si="0"/>
        <v>0</v>
      </c>
    </row>
    <row r="17" spans="1:8" ht="13.5" customHeight="1" x14ac:dyDescent="0.2">
      <c r="A17" s="21">
        <v>6</v>
      </c>
      <c r="B17" s="22" t="s">
        <v>29</v>
      </c>
      <c r="C17" s="22" t="s">
        <v>220</v>
      </c>
      <c r="D17" s="22" t="s">
        <v>219</v>
      </c>
      <c r="E17" s="22" t="s">
        <v>32</v>
      </c>
      <c r="F17" s="23">
        <v>118.553</v>
      </c>
      <c r="G17" s="153">
        <v>0</v>
      </c>
      <c r="H17" s="154">
        <f t="shared" si="0"/>
        <v>0</v>
      </c>
    </row>
    <row r="18" spans="1:8" ht="34.5" customHeight="1" x14ac:dyDescent="0.2">
      <c r="A18" s="21">
        <v>7</v>
      </c>
      <c r="B18" s="22" t="s">
        <v>29</v>
      </c>
      <c r="C18" s="22" t="s">
        <v>166</v>
      </c>
      <c r="D18" s="22" t="s">
        <v>167</v>
      </c>
      <c r="E18" s="22" t="s">
        <v>32</v>
      </c>
      <c r="F18" s="23">
        <v>170.614</v>
      </c>
      <c r="G18" s="153">
        <v>0</v>
      </c>
      <c r="H18" s="154">
        <f t="shared" si="0"/>
        <v>0</v>
      </c>
    </row>
    <row r="19" spans="1:8" ht="13.5" customHeight="1" x14ac:dyDescent="0.2">
      <c r="A19" s="24">
        <v>8</v>
      </c>
      <c r="B19" s="25" t="s">
        <v>50</v>
      </c>
      <c r="C19" s="25" t="s">
        <v>51</v>
      </c>
      <c r="D19" s="25" t="s">
        <v>52</v>
      </c>
      <c r="E19" s="25" t="s">
        <v>32</v>
      </c>
      <c r="F19" s="26">
        <v>18.812999999999999</v>
      </c>
      <c r="G19" s="155">
        <v>0</v>
      </c>
      <c r="H19" s="154">
        <f t="shared" si="0"/>
        <v>0</v>
      </c>
    </row>
    <row r="20" spans="1:8" ht="24" customHeight="1" x14ac:dyDescent="0.2">
      <c r="A20" s="21">
        <v>9</v>
      </c>
      <c r="B20" s="22" t="s">
        <v>29</v>
      </c>
      <c r="C20" s="22" t="s">
        <v>168</v>
      </c>
      <c r="D20" s="22" t="s">
        <v>169</v>
      </c>
      <c r="E20" s="22" t="s">
        <v>41</v>
      </c>
      <c r="F20" s="23">
        <v>65.58</v>
      </c>
      <c r="G20" s="153">
        <v>0</v>
      </c>
      <c r="H20" s="154">
        <f t="shared" si="0"/>
        <v>0</v>
      </c>
    </row>
    <row r="21" spans="1:8" ht="13.5" customHeight="1" x14ac:dyDescent="0.2">
      <c r="A21" s="21">
        <v>10</v>
      </c>
      <c r="B21" s="22" t="s">
        <v>29</v>
      </c>
      <c r="C21" s="22" t="s">
        <v>170</v>
      </c>
      <c r="D21" s="22" t="s">
        <v>171</v>
      </c>
      <c r="E21" s="22" t="s">
        <v>41</v>
      </c>
      <c r="F21" s="23">
        <v>65.58</v>
      </c>
      <c r="G21" s="153">
        <v>0</v>
      </c>
      <c r="H21" s="154">
        <f t="shared" si="0"/>
        <v>0</v>
      </c>
    </row>
    <row r="22" spans="1:8" ht="13.5" customHeight="1" x14ac:dyDescent="0.2">
      <c r="A22" s="24">
        <v>11</v>
      </c>
      <c r="B22" s="25" t="s">
        <v>50</v>
      </c>
      <c r="C22" s="25" t="s">
        <v>51</v>
      </c>
      <c r="D22" s="25" t="s">
        <v>52</v>
      </c>
      <c r="E22" s="25" t="s">
        <v>32</v>
      </c>
      <c r="F22" s="26">
        <v>65.58</v>
      </c>
      <c r="G22" s="155">
        <v>0</v>
      </c>
      <c r="H22" s="154">
        <f t="shared" si="0"/>
        <v>0</v>
      </c>
    </row>
    <row r="23" spans="1:8" ht="19.5" customHeight="1" x14ac:dyDescent="0.2">
      <c r="A23" s="16"/>
      <c r="B23" s="17"/>
      <c r="C23" s="20" t="s">
        <v>21</v>
      </c>
      <c r="D23" s="20" t="s">
        <v>71</v>
      </c>
      <c r="E23" s="17"/>
      <c r="F23" s="19"/>
      <c r="G23" s="152"/>
      <c r="H23" s="151">
        <f>SUM(H24)</f>
        <v>0</v>
      </c>
    </row>
    <row r="24" spans="1:8" ht="34.5" customHeight="1" x14ac:dyDescent="0.2">
      <c r="A24" s="21">
        <v>12</v>
      </c>
      <c r="B24" s="22" t="s">
        <v>172</v>
      </c>
      <c r="C24" s="22" t="s">
        <v>173</v>
      </c>
      <c r="D24" s="22" t="s">
        <v>174</v>
      </c>
      <c r="E24" s="22" t="s">
        <v>32</v>
      </c>
      <c r="F24" s="23">
        <v>43.567999999999998</v>
      </c>
      <c r="G24" s="153">
        <v>0</v>
      </c>
      <c r="H24" s="154">
        <f>G24*F24</f>
        <v>0</v>
      </c>
    </row>
    <row r="25" spans="1:8" ht="19.5" customHeight="1" x14ac:dyDescent="0.2">
      <c r="A25" s="16"/>
      <c r="B25" s="17"/>
      <c r="C25" s="20" t="s">
        <v>25</v>
      </c>
      <c r="D25" s="20" t="s">
        <v>175</v>
      </c>
      <c r="E25" s="17"/>
      <c r="F25" s="19"/>
      <c r="G25" s="152"/>
      <c r="H25" s="151">
        <f>SUM(H26:H40)</f>
        <v>0</v>
      </c>
    </row>
    <row r="26" spans="1:8" ht="24" customHeight="1" x14ac:dyDescent="0.2">
      <c r="A26" s="21">
        <v>13</v>
      </c>
      <c r="B26" s="22" t="s">
        <v>172</v>
      </c>
      <c r="C26" s="22" t="s">
        <v>176</v>
      </c>
      <c r="D26" s="22" t="s">
        <v>177</v>
      </c>
      <c r="E26" s="22" t="s">
        <v>78</v>
      </c>
      <c r="F26" s="23">
        <v>18</v>
      </c>
      <c r="G26" s="153">
        <v>0</v>
      </c>
      <c r="H26" s="154">
        <f>G26*F26</f>
        <v>0</v>
      </c>
    </row>
    <row r="27" spans="1:8" ht="24" customHeight="1" x14ac:dyDescent="0.2">
      <c r="A27" s="24">
        <v>14</v>
      </c>
      <c r="B27" s="25" t="s">
        <v>83</v>
      </c>
      <c r="C27" s="25" t="s">
        <v>218</v>
      </c>
      <c r="D27" s="25" t="s">
        <v>217</v>
      </c>
      <c r="E27" s="25" t="s">
        <v>78</v>
      </c>
      <c r="F27" s="26">
        <v>2</v>
      </c>
      <c r="G27" s="155">
        <v>0</v>
      </c>
      <c r="H27" s="154">
        <f t="shared" ref="H27:H40" si="1">G27*F27</f>
        <v>0</v>
      </c>
    </row>
    <row r="28" spans="1:8" ht="24" customHeight="1" x14ac:dyDescent="0.2">
      <c r="A28" s="24">
        <v>15</v>
      </c>
      <c r="B28" s="25"/>
      <c r="C28" s="25" t="s">
        <v>216</v>
      </c>
      <c r="D28" s="25" t="s">
        <v>215</v>
      </c>
      <c r="E28" s="25" t="s">
        <v>78</v>
      </c>
      <c r="F28" s="26">
        <v>1</v>
      </c>
      <c r="G28" s="155">
        <v>0</v>
      </c>
      <c r="H28" s="154">
        <f t="shared" si="1"/>
        <v>0</v>
      </c>
    </row>
    <row r="29" spans="1:8" ht="13.5" customHeight="1" x14ac:dyDescent="0.2">
      <c r="A29" s="24">
        <v>16</v>
      </c>
      <c r="B29" s="25" t="s">
        <v>83</v>
      </c>
      <c r="C29" s="25" t="s">
        <v>214</v>
      </c>
      <c r="D29" s="25" t="s">
        <v>213</v>
      </c>
      <c r="E29" s="25" t="s">
        <v>78</v>
      </c>
      <c r="F29" s="26">
        <v>15</v>
      </c>
      <c r="G29" s="155">
        <v>0</v>
      </c>
      <c r="H29" s="154">
        <f t="shared" si="1"/>
        <v>0</v>
      </c>
    </row>
    <row r="30" spans="1:8" ht="24" customHeight="1" x14ac:dyDescent="0.2">
      <c r="A30" s="21">
        <v>17</v>
      </c>
      <c r="B30" s="22" t="s">
        <v>172</v>
      </c>
      <c r="C30" s="22" t="s">
        <v>212</v>
      </c>
      <c r="D30" s="22" t="s">
        <v>211</v>
      </c>
      <c r="E30" s="22" t="s">
        <v>115</v>
      </c>
      <c r="F30" s="23">
        <v>45</v>
      </c>
      <c r="G30" s="153">
        <v>0</v>
      </c>
      <c r="H30" s="154">
        <f t="shared" si="1"/>
        <v>0</v>
      </c>
    </row>
    <row r="31" spans="1:8" ht="13.5" customHeight="1" x14ac:dyDescent="0.2">
      <c r="A31" s="24">
        <v>18</v>
      </c>
      <c r="B31" s="25" t="s">
        <v>178</v>
      </c>
      <c r="C31" s="25" t="s">
        <v>210</v>
      </c>
      <c r="D31" s="25" t="s">
        <v>209</v>
      </c>
      <c r="E31" s="25" t="s">
        <v>115</v>
      </c>
      <c r="F31" s="26">
        <v>45.9</v>
      </c>
      <c r="G31" s="155">
        <v>0</v>
      </c>
      <c r="H31" s="154">
        <f t="shared" si="1"/>
        <v>0</v>
      </c>
    </row>
    <row r="32" spans="1:8" ht="24" customHeight="1" x14ac:dyDescent="0.2">
      <c r="A32" s="21">
        <v>19</v>
      </c>
      <c r="B32" s="22" t="s">
        <v>172</v>
      </c>
      <c r="C32" s="22" t="s">
        <v>183</v>
      </c>
      <c r="D32" s="22" t="s">
        <v>184</v>
      </c>
      <c r="E32" s="22" t="s">
        <v>115</v>
      </c>
      <c r="F32" s="23">
        <v>239.5</v>
      </c>
      <c r="G32" s="153">
        <v>0</v>
      </c>
      <c r="H32" s="154">
        <f t="shared" si="1"/>
        <v>0</v>
      </c>
    </row>
    <row r="33" spans="1:8" ht="13.5" customHeight="1" x14ac:dyDescent="0.2">
      <c r="A33" s="24">
        <v>20</v>
      </c>
      <c r="B33" s="25" t="s">
        <v>178</v>
      </c>
      <c r="C33" s="25" t="s">
        <v>185</v>
      </c>
      <c r="D33" s="25" t="s">
        <v>186</v>
      </c>
      <c r="E33" s="25" t="s">
        <v>115</v>
      </c>
      <c r="F33" s="26">
        <v>244.29</v>
      </c>
      <c r="G33" s="155">
        <v>0</v>
      </c>
      <c r="H33" s="154">
        <f t="shared" si="1"/>
        <v>0</v>
      </c>
    </row>
    <row r="34" spans="1:8" ht="34.5" customHeight="1" x14ac:dyDescent="0.2">
      <c r="A34" s="21">
        <v>21</v>
      </c>
      <c r="B34" s="22" t="s">
        <v>172</v>
      </c>
      <c r="C34" s="22" t="s">
        <v>208</v>
      </c>
      <c r="D34" s="22" t="s">
        <v>207</v>
      </c>
      <c r="E34" s="22" t="s">
        <v>78</v>
      </c>
      <c r="F34" s="23">
        <v>4</v>
      </c>
      <c r="G34" s="153">
        <v>0</v>
      </c>
      <c r="H34" s="154">
        <f t="shared" si="1"/>
        <v>0</v>
      </c>
    </row>
    <row r="35" spans="1:8" ht="24" customHeight="1" x14ac:dyDescent="0.2">
      <c r="A35" s="24">
        <v>22</v>
      </c>
      <c r="B35" s="25" t="s">
        <v>202</v>
      </c>
      <c r="C35" s="25" t="s">
        <v>206</v>
      </c>
      <c r="D35" s="25" t="s">
        <v>205</v>
      </c>
      <c r="E35" s="25" t="s">
        <v>78</v>
      </c>
      <c r="F35" s="26">
        <v>4.04</v>
      </c>
      <c r="G35" s="155">
        <v>0</v>
      </c>
      <c r="H35" s="154">
        <f t="shared" si="1"/>
        <v>0</v>
      </c>
    </row>
    <row r="36" spans="1:8" ht="24" customHeight="1" x14ac:dyDescent="0.2">
      <c r="A36" s="21">
        <v>23</v>
      </c>
      <c r="B36" s="22" t="s">
        <v>172</v>
      </c>
      <c r="C36" s="22" t="s">
        <v>204</v>
      </c>
      <c r="D36" s="22" t="s">
        <v>203</v>
      </c>
      <c r="E36" s="22" t="s">
        <v>78</v>
      </c>
      <c r="F36" s="23">
        <v>1</v>
      </c>
      <c r="G36" s="153">
        <v>0</v>
      </c>
      <c r="H36" s="154">
        <f t="shared" si="1"/>
        <v>0</v>
      </c>
    </row>
    <row r="37" spans="1:8" ht="24" customHeight="1" x14ac:dyDescent="0.2">
      <c r="A37" s="24">
        <v>24</v>
      </c>
      <c r="B37" s="25" t="s">
        <v>202</v>
      </c>
      <c r="C37" s="25" t="s">
        <v>201</v>
      </c>
      <c r="D37" s="25" t="s">
        <v>200</v>
      </c>
      <c r="E37" s="25" t="s">
        <v>78</v>
      </c>
      <c r="F37" s="26">
        <v>1.01</v>
      </c>
      <c r="G37" s="155">
        <v>0</v>
      </c>
      <c r="H37" s="154">
        <f t="shared" si="1"/>
        <v>0</v>
      </c>
    </row>
    <row r="38" spans="1:8" ht="13.5" customHeight="1" x14ac:dyDescent="0.2">
      <c r="A38" s="21">
        <v>25</v>
      </c>
      <c r="B38" s="22" t="s">
        <v>172</v>
      </c>
      <c r="C38" s="22" t="s">
        <v>187</v>
      </c>
      <c r="D38" s="22" t="s">
        <v>188</v>
      </c>
      <c r="E38" s="22" t="s">
        <v>115</v>
      </c>
      <c r="F38" s="23">
        <v>239.5</v>
      </c>
      <c r="G38" s="153">
        <v>0</v>
      </c>
      <c r="H38" s="154">
        <f t="shared" si="1"/>
        <v>0</v>
      </c>
    </row>
    <row r="39" spans="1:8" ht="13.5" customHeight="1" x14ac:dyDescent="0.2">
      <c r="A39" s="21">
        <v>26</v>
      </c>
      <c r="B39" s="22" t="s">
        <v>172</v>
      </c>
      <c r="C39" s="22" t="s">
        <v>189</v>
      </c>
      <c r="D39" s="22" t="s">
        <v>190</v>
      </c>
      <c r="E39" s="22" t="s">
        <v>115</v>
      </c>
      <c r="F39" s="23">
        <v>239.5</v>
      </c>
      <c r="G39" s="153">
        <v>0</v>
      </c>
      <c r="H39" s="154">
        <f t="shared" si="1"/>
        <v>0</v>
      </c>
    </row>
    <row r="40" spans="1:8" ht="24" customHeight="1" x14ac:dyDescent="0.2">
      <c r="A40" s="21">
        <v>27</v>
      </c>
      <c r="B40" s="22" t="s">
        <v>172</v>
      </c>
      <c r="C40" s="22" t="s">
        <v>191</v>
      </c>
      <c r="D40" s="22" t="s">
        <v>192</v>
      </c>
      <c r="E40" s="22" t="s">
        <v>115</v>
      </c>
      <c r="F40" s="23">
        <v>239.5</v>
      </c>
      <c r="G40" s="153">
        <v>0</v>
      </c>
      <c r="H40" s="154">
        <f t="shared" si="1"/>
        <v>0</v>
      </c>
    </row>
    <row r="41" spans="1:8" ht="19.5" customHeight="1" x14ac:dyDescent="0.2">
      <c r="A41" s="16"/>
      <c r="B41" s="17"/>
      <c r="C41" s="20" t="s">
        <v>86</v>
      </c>
      <c r="D41" s="20" t="s">
        <v>197</v>
      </c>
      <c r="E41" s="17"/>
      <c r="F41" s="19"/>
      <c r="G41" s="152"/>
      <c r="H41" s="151">
        <f>SUM(H42)</f>
        <v>0</v>
      </c>
    </row>
    <row r="42" spans="1:8" ht="34.5" customHeight="1" x14ac:dyDescent="0.2">
      <c r="A42" s="21">
        <v>28</v>
      </c>
      <c r="B42" s="22" t="s">
        <v>172</v>
      </c>
      <c r="C42" s="22" t="s">
        <v>198</v>
      </c>
      <c r="D42" s="22" t="s">
        <v>199</v>
      </c>
      <c r="E42" s="22" t="s">
        <v>70</v>
      </c>
      <c r="F42" s="23">
        <v>224.929</v>
      </c>
      <c r="G42" s="153">
        <v>0</v>
      </c>
      <c r="H42" s="154">
        <f>G42*F42</f>
        <v>0</v>
      </c>
    </row>
    <row r="43" spans="1:8" ht="8.25" customHeight="1" thickBot="1" x14ac:dyDescent="0.25">
      <c r="A43" s="14"/>
      <c r="B43" s="15"/>
      <c r="C43" s="15"/>
      <c r="D43" s="15"/>
      <c r="E43" s="15"/>
      <c r="F43" s="15"/>
      <c r="G43" s="156"/>
      <c r="H43" s="156"/>
    </row>
    <row r="44" spans="1:8" ht="19.5" customHeight="1" thickBot="1" x14ac:dyDescent="0.25">
      <c r="A44" s="27"/>
      <c r="B44" s="28"/>
      <c r="C44" s="29"/>
      <c r="D44" s="30" t="s">
        <v>152</v>
      </c>
      <c r="E44" s="28"/>
      <c r="F44" s="31"/>
      <c r="G44" s="157"/>
      <c r="H44" s="158">
        <f>H10</f>
        <v>0</v>
      </c>
    </row>
  </sheetData>
  <printOptions horizontalCentered="1"/>
  <pageMargins left="0.39370079040527345" right="0.39370079040527345" top="0.7874015808105469" bottom="0.7874015808105469" header="0" footer="0"/>
  <pageSetup paperSize="9" fitToHeight="100" orientation="portrait" blackAndWhite="1" r:id="rId1"/>
  <headerFooter alignWithMargins="0">
    <oddFooter>&amp;C   Strana &amp;P 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D4925-9B8D-42DB-95EA-4C89DDBC0D24}">
  <sheetPr>
    <pageSetUpPr fitToPage="1"/>
  </sheetPr>
  <dimension ref="B2:BM139"/>
  <sheetViews>
    <sheetView showGridLines="0" tabSelected="1" topLeftCell="B110" workbookViewId="0">
      <selection activeCell="J126" sqref="J126"/>
    </sheetView>
  </sheetViews>
  <sheetFormatPr defaultRowHeight="11.25" x14ac:dyDescent="0.2"/>
  <cols>
    <col min="1" max="1" width="7.140625" style="34" customWidth="1"/>
    <col min="2" max="2" width="1.42578125" style="34" customWidth="1"/>
    <col min="3" max="3" width="3.5703125" style="34" customWidth="1"/>
    <col min="4" max="4" width="3.7109375" style="34" customWidth="1"/>
    <col min="5" max="5" width="14.7109375" style="34" customWidth="1"/>
    <col min="6" max="6" width="43.5703125" style="34" customWidth="1"/>
    <col min="7" max="7" width="6" style="34" customWidth="1"/>
    <col min="8" max="8" width="9.85546875" style="34" customWidth="1"/>
    <col min="9" max="11" width="17.28515625" style="34" customWidth="1"/>
    <col min="12" max="12" width="13.28515625" style="34" hidden="1" customWidth="1"/>
    <col min="13" max="13" width="8" style="34" customWidth="1"/>
    <col min="14" max="14" width="9.28515625" style="34" hidden="1" customWidth="1"/>
    <col min="15" max="15" width="8" style="34" hidden="1" customWidth="1"/>
    <col min="16" max="24" width="12.140625" style="34" hidden="1" customWidth="1"/>
    <col min="25" max="25" width="10.5703125" style="34" hidden="1" customWidth="1"/>
    <col min="26" max="26" width="14" style="34" customWidth="1"/>
    <col min="27" max="27" width="10.5703125" style="34" customWidth="1"/>
    <col min="28" max="28" width="12.85546875" style="34" customWidth="1"/>
    <col min="29" max="29" width="9.42578125" style="34" customWidth="1"/>
    <col min="30" max="30" width="12.85546875" style="34" customWidth="1"/>
    <col min="31" max="31" width="14" style="34" customWidth="1"/>
    <col min="32" max="43" width="9.140625" style="34"/>
    <col min="44" max="65" width="8" style="34" hidden="1" customWidth="1"/>
    <col min="66" max="16384" width="9.140625" style="34"/>
  </cols>
  <sheetData>
    <row r="2" spans="2:46" ht="36.950000000000003" customHeight="1" x14ac:dyDescent="0.2">
      <c r="M2" s="147" t="s">
        <v>226</v>
      </c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T2" s="35" t="s">
        <v>227</v>
      </c>
    </row>
    <row r="3" spans="2:46" ht="6.95" hidden="1" customHeight="1" x14ac:dyDescent="0.2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AT3" s="35" t="s">
        <v>228</v>
      </c>
    </row>
    <row r="4" spans="2:46" ht="24.95" hidden="1" customHeight="1" x14ac:dyDescent="0.2">
      <c r="B4" s="38"/>
      <c r="D4" s="39" t="s">
        <v>229</v>
      </c>
      <c r="M4" s="38"/>
      <c r="N4" s="40" t="s">
        <v>230</v>
      </c>
      <c r="AT4" s="35" t="s">
        <v>231</v>
      </c>
    </row>
    <row r="5" spans="2:46" ht="6.95" hidden="1" customHeight="1" x14ac:dyDescent="0.2">
      <c r="B5" s="38"/>
      <c r="M5" s="38"/>
    </row>
    <row r="6" spans="2:46" ht="12" hidden="1" customHeight="1" x14ac:dyDescent="0.2">
      <c r="B6" s="38"/>
      <c r="D6" s="41" t="s">
        <v>232</v>
      </c>
      <c r="M6" s="38"/>
    </row>
    <row r="7" spans="2:46" ht="16.5" hidden="1" customHeight="1" x14ac:dyDescent="0.2">
      <c r="B7" s="38"/>
      <c r="E7" s="143" t="s">
        <v>502</v>
      </c>
      <c r="F7" s="144"/>
      <c r="G7" s="144"/>
      <c r="H7" s="144"/>
      <c r="M7" s="38"/>
    </row>
    <row r="8" spans="2:46" ht="12" hidden="1" customHeight="1" x14ac:dyDescent="0.2">
      <c r="B8" s="38"/>
      <c r="D8" s="41" t="s">
        <v>233</v>
      </c>
      <c r="M8" s="38"/>
    </row>
    <row r="9" spans="2:46" s="43" customFormat="1" ht="16.5" hidden="1" customHeight="1" x14ac:dyDescent="0.25">
      <c r="B9" s="42"/>
      <c r="E9" s="143" t="s">
        <v>234</v>
      </c>
      <c r="F9" s="145"/>
      <c r="G9" s="145"/>
      <c r="H9" s="145"/>
      <c r="M9" s="42"/>
    </row>
    <row r="10" spans="2:46" s="43" customFormat="1" ht="12" hidden="1" customHeight="1" x14ac:dyDescent="0.25">
      <c r="B10" s="42"/>
      <c r="D10" s="41" t="s">
        <v>7</v>
      </c>
      <c r="M10" s="42"/>
    </row>
    <row r="11" spans="2:46" s="43" customFormat="1" ht="16.5" hidden="1" customHeight="1" x14ac:dyDescent="0.25">
      <c r="B11" s="42"/>
      <c r="E11" s="146" t="s">
        <v>235</v>
      </c>
      <c r="F11" s="145"/>
      <c r="G11" s="145"/>
      <c r="H11" s="145"/>
      <c r="M11" s="42"/>
    </row>
    <row r="12" spans="2:46" s="43" customFormat="1" hidden="1" x14ac:dyDescent="0.25">
      <c r="B12" s="42"/>
      <c r="M12" s="42"/>
    </row>
    <row r="13" spans="2:46" s="43" customFormat="1" ht="12" hidden="1" customHeight="1" x14ac:dyDescent="0.25">
      <c r="B13" s="42"/>
      <c r="D13" s="41" t="s">
        <v>236</v>
      </c>
      <c r="F13" s="44" t="s">
        <v>237</v>
      </c>
      <c r="I13" s="41" t="s">
        <v>238</v>
      </c>
      <c r="J13" s="44" t="s">
        <v>237</v>
      </c>
      <c r="M13" s="42"/>
    </row>
    <row r="14" spans="2:46" s="43" customFormat="1" ht="12" hidden="1" customHeight="1" x14ac:dyDescent="0.25">
      <c r="B14" s="42"/>
      <c r="D14" s="41" t="s">
        <v>239</v>
      </c>
      <c r="F14" s="44" t="s">
        <v>240</v>
      </c>
      <c r="I14" s="41" t="s">
        <v>241</v>
      </c>
      <c r="J14" s="45" t="s">
        <v>503</v>
      </c>
      <c r="M14" s="42"/>
    </row>
    <row r="15" spans="2:46" s="43" customFormat="1" ht="10.9" hidden="1" customHeight="1" x14ac:dyDescent="0.25">
      <c r="B15" s="42"/>
      <c r="M15" s="42"/>
    </row>
    <row r="16" spans="2:46" s="43" customFormat="1" ht="12" hidden="1" customHeight="1" x14ac:dyDescent="0.25">
      <c r="B16" s="42"/>
      <c r="D16" s="41" t="s">
        <v>242</v>
      </c>
      <c r="I16" s="41" t="s">
        <v>243</v>
      </c>
      <c r="J16" s="44" t="s">
        <v>237</v>
      </c>
      <c r="M16" s="42"/>
    </row>
    <row r="17" spans="2:13" s="43" customFormat="1" ht="18" hidden="1" customHeight="1" x14ac:dyDescent="0.25">
      <c r="B17" s="42"/>
      <c r="E17" s="44" t="s">
        <v>352</v>
      </c>
      <c r="I17" s="41" t="s">
        <v>244</v>
      </c>
      <c r="J17" s="44" t="s">
        <v>237</v>
      </c>
      <c r="M17" s="42"/>
    </row>
    <row r="18" spans="2:13" s="43" customFormat="1" ht="6.95" hidden="1" customHeight="1" x14ac:dyDescent="0.25">
      <c r="B18" s="42"/>
      <c r="M18" s="42"/>
    </row>
    <row r="19" spans="2:13" s="43" customFormat="1" ht="12" hidden="1" customHeight="1" x14ac:dyDescent="0.25">
      <c r="B19" s="42"/>
      <c r="D19" s="41" t="s">
        <v>245</v>
      </c>
      <c r="I19" s="41" t="s">
        <v>243</v>
      </c>
      <c r="J19" s="44" t="s">
        <v>237</v>
      </c>
      <c r="M19" s="42"/>
    </row>
    <row r="20" spans="2:13" s="43" customFormat="1" ht="18" hidden="1" customHeight="1" x14ac:dyDescent="0.25">
      <c r="B20" s="42"/>
      <c r="E20" s="149" t="s">
        <v>352</v>
      </c>
      <c r="F20" s="149"/>
      <c r="G20" s="149"/>
      <c r="H20" s="149"/>
      <c r="I20" s="41" t="s">
        <v>244</v>
      </c>
      <c r="J20" s="44" t="s">
        <v>237</v>
      </c>
      <c r="M20" s="42"/>
    </row>
    <row r="21" spans="2:13" s="43" customFormat="1" ht="6.95" hidden="1" customHeight="1" x14ac:dyDescent="0.25">
      <c r="B21" s="42"/>
      <c r="M21" s="42"/>
    </row>
    <row r="22" spans="2:13" s="43" customFormat="1" ht="12" hidden="1" customHeight="1" x14ac:dyDescent="0.25">
      <c r="B22" s="42"/>
      <c r="D22" s="41" t="s">
        <v>246</v>
      </c>
      <c r="I22" s="41" t="s">
        <v>243</v>
      </c>
      <c r="J22" s="44" t="s">
        <v>237</v>
      </c>
      <c r="M22" s="42"/>
    </row>
    <row r="23" spans="2:13" s="43" customFormat="1" ht="18" hidden="1" customHeight="1" x14ac:dyDescent="0.25">
      <c r="B23" s="42"/>
      <c r="E23" s="44" t="s">
        <v>247</v>
      </c>
      <c r="I23" s="41" t="s">
        <v>244</v>
      </c>
      <c r="J23" s="44" t="s">
        <v>237</v>
      </c>
      <c r="M23" s="42"/>
    </row>
    <row r="24" spans="2:13" s="43" customFormat="1" ht="6.95" hidden="1" customHeight="1" x14ac:dyDescent="0.25">
      <c r="B24" s="42"/>
      <c r="M24" s="42"/>
    </row>
    <row r="25" spans="2:13" s="43" customFormat="1" ht="12" hidden="1" customHeight="1" x14ac:dyDescent="0.25">
      <c r="B25" s="42"/>
      <c r="D25" s="41" t="s">
        <v>248</v>
      </c>
      <c r="I25" s="41" t="s">
        <v>243</v>
      </c>
      <c r="J25" s="44" t="s">
        <v>237</v>
      </c>
      <c r="M25" s="42"/>
    </row>
    <row r="26" spans="2:13" s="43" customFormat="1" ht="18" hidden="1" customHeight="1" x14ac:dyDescent="0.25">
      <c r="B26" s="42"/>
      <c r="E26" s="44" t="s">
        <v>247</v>
      </c>
      <c r="I26" s="41" t="s">
        <v>244</v>
      </c>
      <c r="J26" s="44" t="s">
        <v>237</v>
      </c>
      <c r="M26" s="42"/>
    </row>
    <row r="27" spans="2:13" s="43" customFormat="1" ht="6.95" hidden="1" customHeight="1" x14ac:dyDescent="0.25">
      <c r="B27" s="42"/>
      <c r="M27" s="42"/>
    </row>
    <row r="28" spans="2:13" s="43" customFormat="1" ht="12" hidden="1" customHeight="1" x14ac:dyDescent="0.25">
      <c r="B28" s="42"/>
      <c r="D28" s="41" t="s">
        <v>249</v>
      </c>
      <c r="M28" s="42"/>
    </row>
    <row r="29" spans="2:13" s="47" customFormat="1" ht="16.5" hidden="1" customHeight="1" x14ac:dyDescent="0.25">
      <c r="B29" s="46"/>
      <c r="E29" s="150" t="s">
        <v>237</v>
      </c>
      <c r="F29" s="150"/>
      <c r="G29" s="150"/>
      <c r="H29" s="150"/>
      <c r="M29" s="46"/>
    </row>
    <row r="30" spans="2:13" s="43" customFormat="1" ht="6.95" hidden="1" customHeight="1" x14ac:dyDescent="0.25">
      <c r="B30" s="42"/>
      <c r="M30" s="42"/>
    </row>
    <row r="31" spans="2:13" s="43" customFormat="1" ht="6.95" hidden="1" customHeight="1" x14ac:dyDescent="0.25">
      <c r="B31" s="42"/>
      <c r="D31" s="48"/>
      <c r="E31" s="48"/>
      <c r="F31" s="48"/>
      <c r="G31" s="48"/>
      <c r="H31" s="48"/>
      <c r="I31" s="48"/>
      <c r="J31" s="48"/>
      <c r="K31" s="48"/>
      <c r="L31" s="48"/>
      <c r="M31" s="42"/>
    </row>
    <row r="32" spans="2:13" s="43" customFormat="1" ht="12.75" hidden="1" x14ac:dyDescent="0.25">
      <c r="B32" s="42"/>
      <c r="E32" s="41" t="s">
        <v>250</v>
      </c>
      <c r="K32" s="49">
        <f>I98</f>
        <v>0</v>
      </c>
      <c r="M32" s="42"/>
    </row>
    <row r="33" spans="2:13" s="43" customFormat="1" ht="12.75" hidden="1" x14ac:dyDescent="0.25">
      <c r="B33" s="42"/>
      <c r="E33" s="41" t="s">
        <v>251</v>
      </c>
      <c r="K33" s="49">
        <f>J98</f>
        <v>0</v>
      </c>
      <c r="M33" s="42"/>
    </row>
    <row r="34" spans="2:13" s="43" customFormat="1" ht="25.35" hidden="1" customHeight="1" x14ac:dyDescent="0.25">
      <c r="B34" s="42"/>
      <c r="D34" s="50" t="s">
        <v>252</v>
      </c>
      <c r="K34" s="51">
        <f>ROUND(K123, 2)</f>
        <v>0</v>
      </c>
      <c r="M34" s="42"/>
    </row>
    <row r="35" spans="2:13" s="43" customFormat="1" ht="6.95" hidden="1" customHeight="1" x14ac:dyDescent="0.25">
      <c r="B35" s="42"/>
      <c r="D35" s="48"/>
      <c r="E35" s="48"/>
      <c r="F35" s="48"/>
      <c r="G35" s="48"/>
      <c r="H35" s="48"/>
      <c r="I35" s="48"/>
      <c r="J35" s="48"/>
      <c r="K35" s="48"/>
      <c r="L35" s="48"/>
      <c r="M35" s="42"/>
    </row>
    <row r="36" spans="2:13" s="43" customFormat="1" ht="14.45" hidden="1" customHeight="1" x14ac:dyDescent="0.25">
      <c r="B36" s="42"/>
      <c r="F36" s="52" t="s">
        <v>253</v>
      </c>
      <c r="I36" s="52" t="s">
        <v>254</v>
      </c>
      <c r="K36" s="52" t="s">
        <v>255</v>
      </c>
      <c r="M36" s="42"/>
    </row>
    <row r="37" spans="2:13" s="43" customFormat="1" ht="14.45" hidden="1" customHeight="1" x14ac:dyDescent="0.25">
      <c r="B37" s="42"/>
      <c r="D37" s="53" t="s">
        <v>256</v>
      </c>
      <c r="E37" s="41" t="s">
        <v>257</v>
      </c>
      <c r="F37" s="49">
        <f>ROUND((SUM(BE123:BE138)),  2)</f>
        <v>0</v>
      </c>
      <c r="I37" s="54">
        <v>0.2</v>
      </c>
      <c r="K37" s="49">
        <f>ROUND(((SUM(BE123:BE138))*I37),  2)</f>
        <v>0</v>
      </c>
      <c r="M37" s="42"/>
    </row>
    <row r="38" spans="2:13" s="43" customFormat="1" ht="14.45" hidden="1" customHeight="1" x14ac:dyDescent="0.25">
      <c r="B38" s="42"/>
      <c r="E38" s="41" t="s">
        <v>258</v>
      </c>
      <c r="F38" s="49">
        <f>ROUND((SUM(BF123:BF138)),  2)</f>
        <v>0</v>
      </c>
      <c r="I38" s="54">
        <v>0.2</v>
      </c>
      <c r="K38" s="49">
        <f>ROUND(((SUM(BF123:BF138))*I38),  2)</f>
        <v>0</v>
      </c>
      <c r="M38" s="42"/>
    </row>
    <row r="39" spans="2:13" s="43" customFormat="1" ht="14.45" hidden="1" customHeight="1" x14ac:dyDescent="0.25">
      <c r="B39" s="42"/>
      <c r="E39" s="41" t="s">
        <v>259</v>
      </c>
      <c r="F39" s="49">
        <f>ROUND((SUM(BG123:BG138)),  2)</f>
        <v>0</v>
      </c>
      <c r="I39" s="54">
        <v>0.2</v>
      </c>
      <c r="K39" s="49">
        <f>0</f>
        <v>0</v>
      </c>
      <c r="M39" s="42"/>
    </row>
    <row r="40" spans="2:13" s="43" customFormat="1" ht="14.45" hidden="1" customHeight="1" x14ac:dyDescent="0.25">
      <c r="B40" s="42"/>
      <c r="E40" s="41" t="s">
        <v>260</v>
      </c>
      <c r="F40" s="49">
        <f>ROUND((SUM(BH123:BH138)),  2)</f>
        <v>0</v>
      </c>
      <c r="I40" s="54">
        <v>0.2</v>
      </c>
      <c r="K40" s="49">
        <f>0</f>
        <v>0</v>
      </c>
      <c r="M40" s="42"/>
    </row>
    <row r="41" spans="2:13" s="43" customFormat="1" ht="14.45" hidden="1" customHeight="1" x14ac:dyDescent="0.25">
      <c r="B41" s="42"/>
      <c r="E41" s="41" t="s">
        <v>261</v>
      </c>
      <c r="F41" s="49">
        <f>ROUND((SUM(BI123:BI138)),  2)</f>
        <v>0</v>
      </c>
      <c r="I41" s="54">
        <v>0</v>
      </c>
      <c r="K41" s="49">
        <f>0</f>
        <v>0</v>
      </c>
      <c r="M41" s="42"/>
    </row>
    <row r="42" spans="2:13" s="43" customFormat="1" ht="6.95" hidden="1" customHeight="1" x14ac:dyDescent="0.25">
      <c r="B42" s="42"/>
      <c r="M42" s="42"/>
    </row>
    <row r="43" spans="2:13" s="43" customFormat="1" ht="25.35" hidden="1" customHeight="1" x14ac:dyDescent="0.25">
      <c r="B43" s="42"/>
      <c r="C43" s="55"/>
      <c r="D43" s="56" t="s">
        <v>262</v>
      </c>
      <c r="E43" s="57"/>
      <c r="F43" s="57"/>
      <c r="G43" s="58" t="s">
        <v>263</v>
      </c>
      <c r="H43" s="59" t="s">
        <v>264</v>
      </c>
      <c r="I43" s="57"/>
      <c r="J43" s="57"/>
      <c r="K43" s="60">
        <f>SUM(K34:K41)</f>
        <v>0</v>
      </c>
      <c r="L43" s="61"/>
      <c r="M43" s="42"/>
    </row>
    <row r="44" spans="2:13" s="43" customFormat="1" ht="14.45" hidden="1" customHeight="1" x14ac:dyDescent="0.25">
      <c r="B44" s="42"/>
      <c r="M44" s="42"/>
    </row>
    <row r="45" spans="2:13" ht="14.45" hidden="1" customHeight="1" x14ac:dyDescent="0.2">
      <c r="B45" s="38"/>
      <c r="M45" s="38"/>
    </row>
    <row r="46" spans="2:13" ht="14.45" hidden="1" customHeight="1" x14ac:dyDescent="0.2">
      <c r="B46" s="38"/>
      <c r="M46" s="38"/>
    </row>
    <row r="47" spans="2:13" ht="14.45" hidden="1" customHeight="1" x14ac:dyDescent="0.2">
      <c r="B47" s="38"/>
      <c r="M47" s="38"/>
    </row>
    <row r="48" spans="2:13" ht="14.45" hidden="1" customHeight="1" x14ac:dyDescent="0.2">
      <c r="B48" s="38"/>
      <c r="M48" s="38"/>
    </row>
    <row r="49" spans="2:13" ht="14.45" hidden="1" customHeight="1" x14ac:dyDescent="0.2">
      <c r="B49" s="38"/>
      <c r="M49" s="38"/>
    </row>
    <row r="50" spans="2:13" s="43" customFormat="1" ht="14.45" hidden="1" customHeight="1" x14ac:dyDescent="0.25">
      <c r="B50" s="42"/>
      <c r="D50" s="62" t="s">
        <v>265</v>
      </c>
      <c r="E50" s="63"/>
      <c r="F50" s="63"/>
      <c r="G50" s="62" t="s">
        <v>266</v>
      </c>
      <c r="H50" s="63"/>
      <c r="I50" s="63"/>
      <c r="J50" s="63"/>
      <c r="K50" s="63"/>
      <c r="L50" s="63"/>
      <c r="M50" s="42"/>
    </row>
    <row r="51" spans="2:13" hidden="1" x14ac:dyDescent="0.2">
      <c r="B51" s="38"/>
      <c r="M51" s="38"/>
    </row>
    <row r="52" spans="2:13" hidden="1" x14ac:dyDescent="0.2">
      <c r="B52" s="38"/>
      <c r="M52" s="38"/>
    </row>
    <row r="53" spans="2:13" hidden="1" x14ac:dyDescent="0.2">
      <c r="B53" s="38"/>
      <c r="M53" s="38"/>
    </row>
    <row r="54" spans="2:13" hidden="1" x14ac:dyDescent="0.2">
      <c r="B54" s="38"/>
      <c r="M54" s="38"/>
    </row>
    <row r="55" spans="2:13" hidden="1" x14ac:dyDescent="0.2">
      <c r="B55" s="38"/>
      <c r="M55" s="38"/>
    </row>
    <row r="56" spans="2:13" hidden="1" x14ac:dyDescent="0.2">
      <c r="B56" s="38"/>
      <c r="M56" s="38"/>
    </row>
    <row r="57" spans="2:13" hidden="1" x14ac:dyDescent="0.2">
      <c r="B57" s="38"/>
      <c r="M57" s="38"/>
    </row>
    <row r="58" spans="2:13" hidden="1" x14ac:dyDescent="0.2">
      <c r="B58" s="38"/>
      <c r="M58" s="38"/>
    </row>
    <row r="59" spans="2:13" hidden="1" x14ac:dyDescent="0.2">
      <c r="B59" s="38"/>
      <c r="M59" s="38"/>
    </row>
    <row r="60" spans="2:13" hidden="1" x14ac:dyDescent="0.2">
      <c r="B60" s="38"/>
      <c r="M60" s="38"/>
    </row>
    <row r="61" spans="2:13" s="43" customFormat="1" ht="12.75" hidden="1" x14ac:dyDescent="0.25">
      <c r="B61" s="42"/>
      <c r="D61" s="64" t="s">
        <v>267</v>
      </c>
      <c r="E61" s="65"/>
      <c r="F61" s="66" t="s">
        <v>268</v>
      </c>
      <c r="G61" s="64" t="s">
        <v>267</v>
      </c>
      <c r="H61" s="65"/>
      <c r="I61" s="65"/>
      <c r="J61" s="67" t="s">
        <v>268</v>
      </c>
      <c r="K61" s="65"/>
      <c r="L61" s="65"/>
      <c r="M61" s="42"/>
    </row>
    <row r="62" spans="2:13" hidden="1" x14ac:dyDescent="0.2">
      <c r="B62" s="38"/>
      <c r="M62" s="38"/>
    </row>
    <row r="63" spans="2:13" hidden="1" x14ac:dyDescent="0.2">
      <c r="B63" s="38"/>
      <c r="M63" s="38"/>
    </row>
    <row r="64" spans="2:13" hidden="1" x14ac:dyDescent="0.2">
      <c r="B64" s="38"/>
      <c r="M64" s="38"/>
    </row>
    <row r="65" spans="2:13" s="43" customFormat="1" ht="12.75" hidden="1" x14ac:dyDescent="0.25">
      <c r="B65" s="42"/>
      <c r="D65" s="62" t="s">
        <v>269</v>
      </c>
      <c r="E65" s="63"/>
      <c r="F65" s="63"/>
      <c r="G65" s="62" t="s">
        <v>270</v>
      </c>
      <c r="H65" s="63"/>
      <c r="I65" s="63"/>
      <c r="J65" s="63"/>
      <c r="K65" s="63"/>
      <c r="L65" s="63"/>
      <c r="M65" s="42"/>
    </row>
    <row r="66" spans="2:13" hidden="1" x14ac:dyDescent="0.2">
      <c r="B66" s="38"/>
      <c r="M66" s="38"/>
    </row>
    <row r="67" spans="2:13" hidden="1" x14ac:dyDescent="0.2">
      <c r="B67" s="38"/>
      <c r="M67" s="38"/>
    </row>
    <row r="68" spans="2:13" hidden="1" x14ac:dyDescent="0.2">
      <c r="B68" s="38"/>
      <c r="M68" s="38"/>
    </row>
    <row r="69" spans="2:13" hidden="1" x14ac:dyDescent="0.2">
      <c r="B69" s="38"/>
      <c r="M69" s="38"/>
    </row>
    <row r="70" spans="2:13" hidden="1" x14ac:dyDescent="0.2">
      <c r="B70" s="38"/>
      <c r="M70" s="38"/>
    </row>
    <row r="71" spans="2:13" hidden="1" x14ac:dyDescent="0.2">
      <c r="B71" s="38"/>
      <c r="M71" s="38"/>
    </row>
    <row r="72" spans="2:13" hidden="1" x14ac:dyDescent="0.2">
      <c r="B72" s="38"/>
      <c r="M72" s="38"/>
    </row>
    <row r="73" spans="2:13" hidden="1" x14ac:dyDescent="0.2">
      <c r="B73" s="38"/>
      <c r="M73" s="38"/>
    </row>
    <row r="74" spans="2:13" hidden="1" x14ac:dyDescent="0.2">
      <c r="B74" s="38"/>
      <c r="M74" s="38"/>
    </row>
    <row r="75" spans="2:13" hidden="1" x14ac:dyDescent="0.2">
      <c r="B75" s="38"/>
      <c r="M75" s="38"/>
    </row>
    <row r="76" spans="2:13" s="43" customFormat="1" ht="12.75" hidden="1" x14ac:dyDescent="0.25">
      <c r="B76" s="42"/>
      <c r="D76" s="64" t="s">
        <v>267</v>
      </c>
      <c r="E76" s="65"/>
      <c r="F76" s="66" t="s">
        <v>268</v>
      </c>
      <c r="G76" s="64" t="s">
        <v>267</v>
      </c>
      <c r="H76" s="65"/>
      <c r="I76" s="65"/>
      <c r="J76" s="67" t="s">
        <v>268</v>
      </c>
      <c r="K76" s="65"/>
      <c r="L76" s="65"/>
      <c r="M76" s="42"/>
    </row>
    <row r="77" spans="2:13" s="43" customFormat="1" ht="14.45" hidden="1" customHeight="1" x14ac:dyDescent="0.25"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42"/>
    </row>
    <row r="78" spans="2:13" hidden="1" x14ac:dyDescent="0.2"/>
    <row r="79" spans="2:13" hidden="1" x14ac:dyDescent="0.2"/>
    <row r="80" spans="2:13" hidden="1" x14ac:dyDescent="0.2"/>
    <row r="81" spans="2:13" s="43" customFormat="1" ht="6.95" hidden="1" customHeight="1" x14ac:dyDescent="0.25"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42"/>
    </row>
    <row r="82" spans="2:13" s="43" customFormat="1" ht="24.95" hidden="1" customHeight="1" x14ac:dyDescent="0.25">
      <c r="B82" s="42"/>
      <c r="C82" s="39" t="s">
        <v>271</v>
      </c>
      <c r="M82" s="42"/>
    </row>
    <row r="83" spans="2:13" s="43" customFormat="1" ht="6.95" hidden="1" customHeight="1" x14ac:dyDescent="0.25">
      <c r="B83" s="42"/>
      <c r="M83" s="42"/>
    </row>
    <row r="84" spans="2:13" s="43" customFormat="1" ht="12" hidden="1" customHeight="1" x14ac:dyDescent="0.25">
      <c r="B84" s="42"/>
      <c r="C84" s="41" t="s">
        <v>232</v>
      </c>
      <c r="M84" s="42"/>
    </row>
    <row r="85" spans="2:13" s="43" customFormat="1" ht="16.5" hidden="1" customHeight="1" x14ac:dyDescent="0.25">
      <c r="B85" s="42"/>
      <c r="E85" s="143" t="str">
        <f>E7</f>
        <v>Výstavba infraštruktúry rómska ulica, lokalita L3</v>
      </c>
      <c r="F85" s="144"/>
      <c r="G85" s="144"/>
      <c r="H85" s="144"/>
      <c r="M85" s="42"/>
    </row>
    <row r="86" spans="2:13" ht="12" hidden="1" customHeight="1" x14ac:dyDescent="0.2">
      <c r="B86" s="38"/>
      <c r="C86" s="41" t="s">
        <v>233</v>
      </c>
      <c r="M86" s="38"/>
    </row>
    <row r="87" spans="2:13" s="43" customFormat="1" ht="16.5" hidden="1" customHeight="1" x14ac:dyDescent="0.25">
      <c r="B87" s="42"/>
      <c r="E87" s="143" t="s">
        <v>234</v>
      </c>
      <c r="F87" s="145"/>
      <c r="G87" s="145"/>
      <c r="H87" s="145"/>
      <c r="M87" s="42"/>
    </row>
    <row r="88" spans="2:13" s="43" customFormat="1" ht="12" hidden="1" customHeight="1" x14ac:dyDescent="0.25">
      <c r="B88" s="42"/>
      <c r="C88" s="41" t="s">
        <v>7</v>
      </c>
      <c r="M88" s="42"/>
    </row>
    <row r="89" spans="2:13" s="43" customFormat="1" ht="16.5" hidden="1" customHeight="1" x14ac:dyDescent="0.25">
      <c r="B89" s="42"/>
      <c r="E89" s="146" t="str">
        <f>E11</f>
        <v>SO 06c-1 - SO 06c-1 - Elektrická prípojka NN</v>
      </c>
      <c r="F89" s="145"/>
      <c r="G89" s="145"/>
      <c r="H89" s="145"/>
      <c r="M89" s="42"/>
    </row>
    <row r="90" spans="2:13" s="43" customFormat="1" ht="6.95" hidden="1" customHeight="1" x14ac:dyDescent="0.25">
      <c r="B90" s="42"/>
      <c r="M90" s="42"/>
    </row>
    <row r="91" spans="2:13" s="43" customFormat="1" ht="12" hidden="1" customHeight="1" x14ac:dyDescent="0.25">
      <c r="B91" s="42"/>
      <c r="C91" s="41" t="s">
        <v>239</v>
      </c>
      <c r="F91" s="44" t="str">
        <f>F14</f>
        <v>Obec Soľ</v>
      </c>
      <c r="I91" s="41" t="s">
        <v>241</v>
      </c>
      <c r="J91" s="45" t="str">
        <f>IF(J14="","",J14)</f>
        <v>15.8.2019</v>
      </c>
      <c r="M91" s="42"/>
    </row>
    <row r="92" spans="2:13" s="43" customFormat="1" ht="6.95" hidden="1" customHeight="1" x14ac:dyDescent="0.25">
      <c r="B92" s="42"/>
      <c r="M92" s="42"/>
    </row>
    <row r="93" spans="2:13" s="43" customFormat="1" ht="15.2" hidden="1" customHeight="1" x14ac:dyDescent="0.25">
      <c r="B93" s="42"/>
      <c r="C93" s="41" t="s">
        <v>242</v>
      </c>
      <c r="F93" s="44" t="str">
        <f>E17</f>
        <v xml:space="preserve"> </v>
      </c>
      <c r="I93" s="41" t="s">
        <v>246</v>
      </c>
      <c r="J93" s="72" t="str">
        <f>E23</f>
        <v>Ing. Marek Pačuta</v>
      </c>
      <c r="M93" s="42"/>
    </row>
    <row r="94" spans="2:13" s="43" customFormat="1" ht="15.2" hidden="1" customHeight="1" x14ac:dyDescent="0.25">
      <c r="B94" s="42"/>
      <c r="C94" s="41" t="s">
        <v>245</v>
      </c>
      <c r="F94" s="44" t="str">
        <f>IF(E20="","",E20)</f>
        <v xml:space="preserve"> </v>
      </c>
      <c r="I94" s="41" t="s">
        <v>248</v>
      </c>
      <c r="J94" s="72" t="str">
        <f>E26</f>
        <v>Ing. Marek Pačuta</v>
      </c>
      <c r="M94" s="42"/>
    </row>
    <row r="95" spans="2:13" s="43" customFormat="1" ht="10.35" hidden="1" customHeight="1" x14ac:dyDescent="0.25">
      <c r="B95" s="42"/>
      <c r="M95" s="42"/>
    </row>
    <row r="96" spans="2:13" s="43" customFormat="1" ht="29.25" hidden="1" customHeight="1" x14ac:dyDescent="0.25">
      <c r="B96" s="42"/>
      <c r="C96" s="73" t="s">
        <v>272</v>
      </c>
      <c r="D96" s="55"/>
      <c r="E96" s="55"/>
      <c r="F96" s="55"/>
      <c r="G96" s="55"/>
      <c r="H96" s="55"/>
      <c r="I96" s="74" t="s">
        <v>273</v>
      </c>
      <c r="J96" s="74" t="s">
        <v>274</v>
      </c>
      <c r="K96" s="74" t="s">
        <v>275</v>
      </c>
      <c r="L96" s="55"/>
      <c r="M96" s="42"/>
    </row>
    <row r="97" spans="2:47" s="43" customFormat="1" ht="10.35" hidden="1" customHeight="1" x14ac:dyDescent="0.25">
      <c r="B97" s="42"/>
      <c r="M97" s="42"/>
    </row>
    <row r="98" spans="2:47" s="43" customFormat="1" ht="22.9" hidden="1" customHeight="1" x14ac:dyDescent="0.25">
      <c r="B98" s="42"/>
      <c r="C98" s="75" t="s">
        <v>276</v>
      </c>
      <c r="I98" s="51">
        <f t="shared" ref="I98:J100" si="0">Q123</f>
        <v>0</v>
      </c>
      <c r="J98" s="51">
        <f t="shared" si="0"/>
        <v>0</v>
      </c>
      <c r="K98" s="51">
        <f>K123</f>
        <v>0</v>
      </c>
      <c r="M98" s="42"/>
      <c r="AU98" s="35" t="s">
        <v>277</v>
      </c>
    </row>
    <row r="99" spans="2:47" s="77" customFormat="1" ht="24.95" hidden="1" customHeight="1" x14ac:dyDescent="0.25">
      <c r="B99" s="76"/>
      <c r="D99" s="78" t="s">
        <v>278</v>
      </c>
      <c r="E99" s="79"/>
      <c r="F99" s="79"/>
      <c r="G99" s="79"/>
      <c r="H99" s="79"/>
      <c r="I99" s="80">
        <f t="shared" si="0"/>
        <v>0</v>
      </c>
      <c r="J99" s="80">
        <f t="shared" si="0"/>
        <v>0</v>
      </c>
      <c r="K99" s="80">
        <f>K124</f>
        <v>0</v>
      </c>
      <c r="M99" s="76"/>
    </row>
    <row r="100" spans="2:47" s="82" customFormat="1" ht="19.899999999999999" hidden="1" customHeight="1" x14ac:dyDescent="0.25">
      <c r="B100" s="81"/>
      <c r="D100" s="83" t="s">
        <v>279</v>
      </c>
      <c r="E100" s="84"/>
      <c r="F100" s="84"/>
      <c r="G100" s="84"/>
      <c r="H100" s="84"/>
      <c r="I100" s="85">
        <f t="shared" si="0"/>
        <v>0</v>
      </c>
      <c r="J100" s="85">
        <f t="shared" si="0"/>
        <v>0</v>
      </c>
      <c r="K100" s="85">
        <f>K125</f>
        <v>0</v>
      </c>
      <c r="M100" s="81"/>
    </row>
    <row r="101" spans="2:47" s="82" customFormat="1" ht="19.899999999999999" hidden="1" customHeight="1" x14ac:dyDescent="0.25">
      <c r="B101" s="81"/>
      <c r="D101" s="83" t="s">
        <v>280</v>
      </c>
      <c r="E101" s="84"/>
      <c r="F101" s="84"/>
      <c r="G101" s="84"/>
      <c r="H101" s="84"/>
      <c r="I101" s="85">
        <f>Q136</f>
        <v>0</v>
      </c>
      <c r="J101" s="85">
        <f>R136</f>
        <v>0</v>
      </c>
      <c r="K101" s="85">
        <f>K136</f>
        <v>0</v>
      </c>
      <c r="M101" s="81"/>
    </row>
    <row r="102" spans="2:47" s="43" customFormat="1" ht="21.75" hidden="1" customHeight="1" x14ac:dyDescent="0.25">
      <c r="B102" s="42"/>
      <c r="M102" s="42"/>
    </row>
    <row r="103" spans="2:47" s="43" customFormat="1" ht="6.95" hidden="1" customHeight="1" x14ac:dyDescent="0.25"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42"/>
    </row>
    <row r="104" spans="2:47" hidden="1" x14ac:dyDescent="0.2"/>
    <row r="105" spans="2:47" hidden="1" x14ac:dyDescent="0.2"/>
    <row r="106" spans="2:47" hidden="1" x14ac:dyDescent="0.2"/>
    <row r="107" spans="2:47" s="43" customFormat="1" ht="6.95" customHeight="1" x14ac:dyDescent="0.25">
      <c r="B107" s="70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42"/>
    </row>
    <row r="108" spans="2:47" s="43" customFormat="1" ht="24.95" customHeight="1" x14ac:dyDescent="0.25">
      <c r="B108" s="42"/>
      <c r="C108" s="39" t="s">
        <v>281</v>
      </c>
      <c r="M108" s="42"/>
    </row>
    <row r="109" spans="2:47" s="43" customFormat="1" ht="6.95" customHeight="1" x14ac:dyDescent="0.25">
      <c r="B109" s="42"/>
      <c r="M109" s="42"/>
    </row>
    <row r="110" spans="2:47" s="43" customFormat="1" ht="12" customHeight="1" x14ac:dyDescent="0.25">
      <c r="B110" s="42"/>
      <c r="C110" s="41" t="s">
        <v>232</v>
      </c>
      <c r="M110" s="42"/>
    </row>
    <row r="111" spans="2:47" s="43" customFormat="1" ht="16.5" customHeight="1" x14ac:dyDescent="0.25">
      <c r="B111" s="42"/>
      <c r="E111" s="143" t="str">
        <f>E7</f>
        <v>Výstavba infraštruktúry rómska ulica, lokalita L3</v>
      </c>
      <c r="F111" s="144"/>
      <c r="G111" s="144"/>
      <c r="H111" s="144"/>
      <c r="M111" s="42"/>
    </row>
    <row r="112" spans="2:47" ht="12" customHeight="1" x14ac:dyDescent="0.2">
      <c r="B112" s="38"/>
      <c r="C112" s="41" t="s">
        <v>233</v>
      </c>
      <c r="M112" s="38"/>
    </row>
    <row r="113" spans="2:65" s="43" customFormat="1" ht="16.5" customHeight="1" x14ac:dyDescent="0.25">
      <c r="B113" s="42"/>
      <c r="E113" s="143" t="s">
        <v>234</v>
      </c>
      <c r="F113" s="145"/>
      <c r="G113" s="145"/>
      <c r="H113" s="145"/>
      <c r="M113" s="42"/>
    </row>
    <row r="114" spans="2:65" s="43" customFormat="1" ht="12" customHeight="1" x14ac:dyDescent="0.25">
      <c r="B114" s="42"/>
      <c r="C114" s="41" t="s">
        <v>7</v>
      </c>
      <c r="M114" s="42"/>
    </row>
    <row r="115" spans="2:65" s="43" customFormat="1" ht="16.5" customHeight="1" x14ac:dyDescent="0.25">
      <c r="B115" s="42"/>
      <c r="E115" s="146" t="str">
        <f>E11</f>
        <v>SO 06c-1 - SO 06c-1 - Elektrická prípojka NN</v>
      </c>
      <c r="F115" s="145"/>
      <c r="G115" s="145"/>
      <c r="H115" s="145"/>
      <c r="M115" s="42"/>
    </row>
    <row r="116" spans="2:65" s="43" customFormat="1" ht="6.95" customHeight="1" x14ac:dyDescent="0.25">
      <c r="B116" s="42"/>
      <c r="M116" s="42"/>
    </row>
    <row r="117" spans="2:65" s="43" customFormat="1" ht="12" customHeight="1" x14ac:dyDescent="0.25">
      <c r="B117" s="42"/>
      <c r="C117" s="41" t="s">
        <v>239</v>
      </c>
      <c r="F117" s="44" t="str">
        <f>F14</f>
        <v>Obec Soľ</v>
      </c>
      <c r="I117" s="41" t="s">
        <v>241</v>
      </c>
      <c r="J117" s="45" t="str">
        <f>IF(J14="","",J14)</f>
        <v>15.8.2019</v>
      </c>
      <c r="M117" s="42"/>
    </row>
    <row r="118" spans="2:65" s="43" customFormat="1" ht="6.95" customHeight="1" x14ac:dyDescent="0.25">
      <c r="B118" s="42"/>
      <c r="M118" s="42"/>
    </row>
    <row r="119" spans="2:65" s="43" customFormat="1" ht="15.2" customHeight="1" x14ac:dyDescent="0.25">
      <c r="B119" s="42"/>
      <c r="C119" s="41" t="s">
        <v>242</v>
      </c>
      <c r="F119" s="44" t="str">
        <f>E17</f>
        <v xml:space="preserve"> </v>
      </c>
      <c r="I119" s="41" t="s">
        <v>246</v>
      </c>
      <c r="J119" s="72" t="str">
        <f>E23</f>
        <v>Ing. Marek Pačuta</v>
      </c>
      <c r="M119" s="42"/>
    </row>
    <row r="120" spans="2:65" s="43" customFormat="1" ht="15.2" customHeight="1" x14ac:dyDescent="0.25">
      <c r="B120" s="42"/>
      <c r="C120" s="41" t="s">
        <v>245</v>
      </c>
      <c r="F120" s="44" t="str">
        <f>IF(E20="","",E20)</f>
        <v xml:space="preserve"> </v>
      </c>
      <c r="I120" s="41" t="s">
        <v>248</v>
      </c>
      <c r="J120" s="72" t="str">
        <f>E26</f>
        <v>Ing. Marek Pačuta</v>
      </c>
      <c r="M120" s="42"/>
    </row>
    <row r="121" spans="2:65" s="43" customFormat="1" ht="10.35" customHeight="1" x14ac:dyDescent="0.25">
      <c r="B121" s="42"/>
      <c r="M121" s="42"/>
    </row>
    <row r="122" spans="2:65" s="94" customFormat="1" ht="29.25" customHeight="1" x14ac:dyDescent="0.25">
      <c r="B122" s="86"/>
      <c r="C122" s="87" t="s">
        <v>282</v>
      </c>
      <c r="D122" s="88" t="s">
        <v>283</v>
      </c>
      <c r="E122" s="88" t="s">
        <v>284</v>
      </c>
      <c r="F122" s="88" t="s">
        <v>285</v>
      </c>
      <c r="G122" s="88" t="s">
        <v>14</v>
      </c>
      <c r="H122" s="88" t="s">
        <v>286</v>
      </c>
      <c r="I122" s="88" t="s">
        <v>287</v>
      </c>
      <c r="J122" s="88" t="s">
        <v>288</v>
      </c>
      <c r="K122" s="89" t="s">
        <v>275</v>
      </c>
      <c r="L122" s="90" t="s">
        <v>289</v>
      </c>
      <c r="M122" s="86"/>
      <c r="N122" s="91" t="s">
        <v>237</v>
      </c>
      <c r="O122" s="92" t="s">
        <v>256</v>
      </c>
      <c r="P122" s="92" t="s">
        <v>290</v>
      </c>
      <c r="Q122" s="92" t="s">
        <v>291</v>
      </c>
      <c r="R122" s="92" t="s">
        <v>292</v>
      </c>
      <c r="S122" s="92" t="s">
        <v>293</v>
      </c>
      <c r="T122" s="92" t="s">
        <v>294</v>
      </c>
      <c r="U122" s="92" t="s">
        <v>295</v>
      </c>
      <c r="V122" s="92" t="s">
        <v>296</v>
      </c>
      <c r="W122" s="92" t="s">
        <v>297</v>
      </c>
      <c r="X122" s="93" t="s">
        <v>298</v>
      </c>
    </row>
    <row r="123" spans="2:65" s="43" customFormat="1" ht="22.9" customHeight="1" x14ac:dyDescent="0.25">
      <c r="B123" s="42"/>
      <c r="C123" s="95" t="s">
        <v>276</v>
      </c>
      <c r="K123" s="96">
        <f>BK123</f>
        <v>0</v>
      </c>
      <c r="M123" s="42"/>
      <c r="N123" s="97"/>
      <c r="O123" s="48"/>
      <c r="P123" s="48"/>
      <c r="Q123" s="98">
        <f>Q124</f>
        <v>0</v>
      </c>
      <c r="R123" s="98">
        <f>R124</f>
        <v>0</v>
      </c>
      <c r="S123" s="48"/>
      <c r="T123" s="99">
        <f>T124</f>
        <v>4.3730000000000002</v>
      </c>
      <c r="U123" s="48"/>
      <c r="V123" s="99">
        <f>V124</f>
        <v>1.5389999999999999E-2</v>
      </c>
      <c r="W123" s="48"/>
      <c r="X123" s="100">
        <f>X124</f>
        <v>0</v>
      </c>
      <c r="AT123" s="35" t="s">
        <v>299</v>
      </c>
      <c r="AU123" s="35" t="s">
        <v>277</v>
      </c>
      <c r="BK123" s="101">
        <f>BK124</f>
        <v>0</v>
      </c>
    </row>
    <row r="124" spans="2:65" s="103" customFormat="1" ht="25.9" customHeight="1" x14ac:dyDescent="0.2">
      <c r="B124" s="102"/>
      <c r="D124" s="104" t="s">
        <v>299</v>
      </c>
      <c r="E124" s="105" t="s">
        <v>123</v>
      </c>
      <c r="F124" s="105" t="s">
        <v>124</v>
      </c>
      <c r="K124" s="106">
        <f>BK124</f>
        <v>0</v>
      </c>
      <c r="M124" s="102"/>
      <c r="N124" s="107"/>
      <c r="Q124" s="108">
        <f>Q125+Q136</f>
        <v>0</v>
      </c>
      <c r="R124" s="108">
        <f>R125+R136</f>
        <v>0</v>
      </c>
      <c r="T124" s="109">
        <f>T125+T136</f>
        <v>4.3730000000000002</v>
      </c>
      <c r="V124" s="109">
        <f>V125+V136</f>
        <v>1.5389999999999999E-2</v>
      </c>
      <c r="X124" s="110">
        <f>X125+X136</f>
        <v>0</v>
      </c>
      <c r="AR124" s="104" t="s">
        <v>20</v>
      </c>
      <c r="AT124" s="111" t="s">
        <v>299</v>
      </c>
      <c r="AU124" s="111" t="s">
        <v>228</v>
      </c>
      <c r="AY124" s="104" t="s">
        <v>300</v>
      </c>
      <c r="BK124" s="112">
        <f>BK125+BK136</f>
        <v>0</v>
      </c>
    </row>
    <row r="125" spans="2:65" s="103" customFormat="1" ht="22.9" customHeight="1" x14ac:dyDescent="0.2">
      <c r="B125" s="102"/>
      <c r="D125" s="104" t="s">
        <v>299</v>
      </c>
      <c r="E125" s="113" t="s">
        <v>301</v>
      </c>
      <c r="F125" s="113" t="s">
        <v>302</v>
      </c>
      <c r="K125" s="114">
        <f>BK125</f>
        <v>0</v>
      </c>
      <c r="M125" s="102"/>
      <c r="N125" s="107"/>
      <c r="Q125" s="108">
        <f>SUM(Q126:Q135)</f>
        <v>0</v>
      </c>
      <c r="R125" s="108">
        <f>SUM(R126:R135)</f>
        <v>0</v>
      </c>
      <c r="T125" s="109">
        <f>SUM(T126:T135)</f>
        <v>4.3730000000000002</v>
      </c>
      <c r="V125" s="109">
        <f>SUM(V126:V135)</f>
        <v>1.5389999999999999E-2</v>
      </c>
      <c r="X125" s="110">
        <f>SUM(X126:X135)</f>
        <v>0</v>
      </c>
      <c r="AR125" s="104" t="s">
        <v>20</v>
      </c>
      <c r="AT125" s="111" t="s">
        <v>299</v>
      </c>
      <c r="AU125" s="111" t="s">
        <v>18</v>
      </c>
      <c r="AY125" s="104" t="s">
        <v>300</v>
      </c>
      <c r="BK125" s="112">
        <f>SUM(BK126:BK135)</f>
        <v>0</v>
      </c>
    </row>
    <row r="126" spans="2:65" s="43" customFormat="1" ht="16.5" customHeight="1" x14ac:dyDescent="0.25">
      <c r="B126" s="115"/>
      <c r="C126" s="116" t="s">
        <v>18</v>
      </c>
      <c r="D126" s="116" t="s">
        <v>303</v>
      </c>
      <c r="E126" s="117" t="s">
        <v>304</v>
      </c>
      <c r="F126" s="118" t="s">
        <v>305</v>
      </c>
      <c r="G126" s="119" t="s">
        <v>78</v>
      </c>
      <c r="H126" s="120">
        <v>4</v>
      </c>
      <c r="I126" s="120">
        <v>0</v>
      </c>
      <c r="J126" s="120">
        <v>0</v>
      </c>
      <c r="K126" s="120">
        <f t="shared" ref="K126:K135" si="1">ROUND(P126*H126,3)</f>
        <v>0</v>
      </c>
      <c r="L126" s="121"/>
      <c r="M126" s="42"/>
      <c r="N126" s="122" t="s">
        <v>237</v>
      </c>
      <c r="O126" s="123" t="s">
        <v>258</v>
      </c>
      <c r="P126" s="124">
        <f t="shared" ref="P126:P135" si="2">I126+J126</f>
        <v>0</v>
      </c>
      <c r="Q126" s="124">
        <f t="shared" ref="Q126:Q135" si="3">ROUND(I126*H126,3)</f>
        <v>0</v>
      </c>
      <c r="R126" s="124">
        <f t="shared" ref="R126:R135" si="4">ROUND(J126*H126,3)</f>
        <v>0</v>
      </c>
      <c r="S126" s="125">
        <v>0.68700000000000006</v>
      </c>
      <c r="T126" s="125">
        <f t="shared" ref="T126:T135" si="5">S126*H126</f>
        <v>2.7480000000000002</v>
      </c>
      <c r="U126" s="125">
        <v>0</v>
      </c>
      <c r="V126" s="125">
        <f t="shared" ref="V126:V135" si="6">U126*H126</f>
        <v>0</v>
      </c>
      <c r="W126" s="125">
        <v>0</v>
      </c>
      <c r="X126" s="126">
        <f t="shared" ref="X126:X135" si="7">W126*H126</f>
        <v>0</v>
      </c>
      <c r="AR126" s="127" t="s">
        <v>306</v>
      </c>
      <c r="AT126" s="127" t="s">
        <v>303</v>
      </c>
      <c r="AU126" s="127" t="s">
        <v>19</v>
      </c>
      <c r="AY126" s="35" t="s">
        <v>300</v>
      </c>
      <c r="BE126" s="128">
        <f t="shared" ref="BE126:BE135" si="8">IF(O126="základná",K126,0)</f>
        <v>0</v>
      </c>
      <c r="BF126" s="128">
        <f t="shared" ref="BF126:BF135" si="9">IF(O126="znížená",K126,0)</f>
        <v>0</v>
      </c>
      <c r="BG126" s="128">
        <f t="shared" ref="BG126:BG135" si="10">IF(O126="zákl. prenesená",K126,0)</f>
        <v>0</v>
      </c>
      <c r="BH126" s="128">
        <f t="shared" ref="BH126:BH135" si="11">IF(O126="zníž. prenesená",K126,0)</f>
        <v>0</v>
      </c>
      <c r="BI126" s="128">
        <f t="shared" ref="BI126:BI135" si="12">IF(O126="nulová",K126,0)</f>
        <v>0</v>
      </c>
      <c r="BJ126" s="35" t="s">
        <v>19</v>
      </c>
      <c r="BK126" s="129">
        <f t="shared" ref="BK126:BK135" si="13">ROUND(P126*H126,3)</f>
        <v>0</v>
      </c>
      <c r="BL126" s="35" t="s">
        <v>306</v>
      </c>
      <c r="BM126" s="127" t="s">
        <v>307</v>
      </c>
    </row>
    <row r="127" spans="2:65" s="43" customFormat="1" ht="16.5" customHeight="1" x14ac:dyDescent="0.25">
      <c r="B127" s="115"/>
      <c r="C127" s="130" t="s">
        <v>19</v>
      </c>
      <c r="D127" s="130" t="s">
        <v>123</v>
      </c>
      <c r="E127" s="131" t="s">
        <v>308</v>
      </c>
      <c r="F127" s="132" t="s">
        <v>309</v>
      </c>
      <c r="G127" s="133" t="s">
        <v>78</v>
      </c>
      <c r="H127" s="134">
        <v>4</v>
      </c>
      <c r="I127" s="134">
        <v>0</v>
      </c>
      <c r="J127" s="135"/>
      <c r="K127" s="134">
        <f t="shared" si="1"/>
        <v>0</v>
      </c>
      <c r="L127" s="135"/>
      <c r="M127" s="136"/>
      <c r="N127" s="137" t="s">
        <v>237</v>
      </c>
      <c r="O127" s="123" t="s">
        <v>258</v>
      </c>
      <c r="P127" s="124">
        <f t="shared" si="2"/>
        <v>0</v>
      </c>
      <c r="Q127" s="124">
        <f t="shared" si="3"/>
        <v>0</v>
      </c>
      <c r="R127" s="124">
        <f t="shared" si="4"/>
        <v>0</v>
      </c>
      <c r="S127" s="125">
        <v>0</v>
      </c>
      <c r="T127" s="125">
        <f t="shared" si="5"/>
        <v>0</v>
      </c>
      <c r="U127" s="125">
        <v>0</v>
      </c>
      <c r="V127" s="125">
        <f t="shared" si="6"/>
        <v>0</v>
      </c>
      <c r="W127" s="125">
        <v>0</v>
      </c>
      <c r="X127" s="126">
        <f t="shared" si="7"/>
        <v>0</v>
      </c>
      <c r="AR127" s="127" t="s">
        <v>310</v>
      </c>
      <c r="AT127" s="127" t="s">
        <v>123</v>
      </c>
      <c r="AU127" s="127" t="s">
        <v>19</v>
      </c>
      <c r="AY127" s="35" t="s">
        <v>300</v>
      </c>
      <c r="BE127" s="128">
        <f t="shared" si="8"/>
        <v>0</v>
      </c>
      <c r="BF127" s="128">
        <f t="shared" si="9"/>
        <v>0</v>
      </c>
      <c r="BG127" s="128">
        <f t="shared" si="10"/>
        <v>0</v>
      </c>
      <c r="BH127" s="128">
        <f t="shared" si="11"/>
        <v>0</v>
      </c>
      <c r="BI127" s="128">
        <f t="shared" si="12"/>
        <v>0</v>
      </c>
      <c r="BJ127" s="35" t="s">
        <v>19</v>
      </c>
      <c r="BK127" s="129">
        <f t="shared" si="13"/>
        <v>0</v>
      </c>
      <c r="BL127" s="35" t="s">
        <v>306</v>
      </c>
      <c r="BM127" s="127" t="s">
        <v>311</v>
      </c>
    </row>
    <row r="128" spans="2:65" s="43" customFormat="1" ht="24" customHeight="1" x14ac:dyDescent="0.25">
      <c r="B128" s="115"/>
      <c r="C128" s="116" t="s">
        <v>20</v>
      </c>
      <c r="D128" s="116" t="s">
        <v>303</v>
      </c>
      <c r="E128" s="117" t="s">
        <v>312</v>
      </c>
      <c r="F128" s="118" t="s">
        <v>313</v>
      </c>
      <c r="G128" s="119" t="s">
        <v>115</v>
      </c>
      <c r="H128" s="120">
        <v>10</v>
      </c>
      <c r="I128" s="120">
        <v>0</v>
      </c>
      <c r="J128" s="120">
        <v>0</v>
      </c>
      <c r="K128" s="120">
        <f t="shared" si="1"/>
        <v>0</v>
      </c>
      <c r="L128" s="121"/>
      <c r="M128" s="42"/>
      <c r="N128" s="122" t="s">
        <v>237</v>
      </c>
      <c r="O128" s="123" t="s">
        <v>258</v>
      </c>
      <c r="P128" s="124">
        <f t="shared" si="2"/>
        <v>0</v>
      </c>
      <c r="Q128" s="124">
        <f t="shared" si="3"/>
        <v>0</v>
      </c>
      <c r="R128" s="124">
        <f t="shared" si="4"/>
        <v>0</v>
      </c>
      <c r="S128" s="125">
        <v>9.2999999999999999E-2</v>
      </c>
      <c r="T128" s="125">
        <f t="shared" si="5"/>
        <v>0.92999999999999994</v>
      </c>
      <c r="U128" s="125">
        <v>0</v>
      </c>
      <c r="V128" s="125">
        <f t="shared" si="6"/>
        <v>0</v>
      </c>
      <c r="W128" s="125">
        <v>0</v>
      </c>
      <c r="X128" s="126">
        <f t="shared" si="7"/>
        <v>0</v>
      </c>
      <c r="AR128" s="127" t="s">
        <v>306</v>
      </c>
      <c r="AT128" s="127" t="s">
        <v>303</v>
      </c>
      <c r="AU128" s="127" t="s">
        <v>19</v>
      </c>
      <c r="AY128" s="35" t="s">
        <v>300</v>
      </c>
      <c r="BE128" s="128">
        <f t="shared" si="8"/>
        <v>0</v>
      </c>
      <c r="BF128" s="128">
        <f t="shared" si="9"/>
        <v>0</v>
      </c>
      <c r="BG128" s="128">
        <f t="shared" si="10"/>
        <v>0</v>
      </c>
      <c r="BH128" s="128">
        <f t="shared" si="11"/>
        <v>0</v>
      </c>
      <c r="BI128" s="128">
        <f t="shared" si="12"/>
        <v>0</v>
      </c>
      <c r="BJ128" s="35" t="s">
        <v>19</v>
      </c>
      <c r="BK128" s="129">
        <f t="shared" si="13"/>
        <v>0</v>
      </c>
      <c r="BL128" s="35" t="s">
        <v>306</v>
      </c>
      <c r="BM128" s="127" t="s">
        <v>314</v>
      </c>
    </row>
    <row r="129" spans="2:65" s="43" customFormat="1" ht="16.5" customHeight="1" x14ac:dyDescent="0.25">
      <c r="B129" s="115"/>
      <c r="C129" s="130" t="s">
        <v>21</v>
      </c>
      <c r="D129" s="130" t="s">
        <v>123</v>
      </c>
      <c r="E129" s="131" t="s">
        <v>315</v>
      </c>
      <c r="F129" s="132" t="s">
        <v>316</v>
      </c>
      <c r="G129" s="133" t="s">
        <v>115</v>
      </c>
      <c r="H129" s="134">
        <v>10</v>
      </c>
      <c r="I129" s="134">
        <v>0</v>
      </c>
      <c r="J129" s="135"/>
      <c r="K129" s="134">
        <f t="shared" si="1"/>
        <v>0</v>
      </c>
      <c r="L129" s="135"/>
      <c r="M129" s="136"/>
      <c r="N129" s="137" t="s">
        <v>237</v>
      </c>
      <c r="O129" s="123" t="s">
        <v>258</v>
      </c>
      <c r="P129" s="124">
        <f t="shared" si="2"/>
        <v>0</v>
      </c>
      <c r="Q129" s="124">
        <f t="shared" si="3"/>
        <v>0</v>
      </c>
      <c r="R129" s="124">
        <f t="shared" si="4"/>
        <v>0</v>
      </c>
      <c r="S129" s="125">
        <v>0</v>
      </c>
      <c r="T129" s="125">
        <f t="shared" si="5"/>
        <v>0</v>
      </c>
      <c r="U129" s="125">
        <v>1E-3</v>
      </c>
      <c r="V129" s="125">
        <f t="shared" si="6"/>
        <v>0.01</v>
      </c>
      <c r="W129" s="125">
        <v>0</v>
      </c>
      <c r="X129" s="126">
        <f t="shared" si="7"/>
        <v>0</v>
      </c>
      <c r="AR129" s="127" t="s">
        <v>317</v>
      </c>
      <c r="AT129" s="127" t="s">
        <v>123</v>
      </c>
      <c r="AU129" s="127" t="s">
        <v>19</v>
      </c>
      <c r="AY129" s="35" t="s">
        <v>300</v>
      </c>
      <c r="BE129" s="128">
        <f t="shared" si="8"/>
        <v>0</v>
      </c>
      <c r="BF129" s="128">
        <f t="shared" si="9"/>
        <v>0</v>
      </c>
      <c r="BG129" s="128">
        <f t="shared" si="10"/>
        <v>0</v>
      </c>
      <c r="BH129" s="128">
        <f t="shared" si="11"/>
        <v>0</v>
      </c>
      <c r="BI129" s="128">
        <f t="shared" si="12"/>
        <v>0</v>
      </c>
      <c r="BJ129" s="35" t="s">
        <v>19</v>
      </c>
      <c r="BK129" s="129">
        <f t="shared" si="13"/>
        <v>0</v>
      </c>
      <c r="BL129" s="35" t="s">
        <v>317</v>
      </c>
      <c r="BM129" s="127" t="s">
        <v>318</v>
      </c>
    </row>
    <row r="130" spans="2:65" s="43" customFormat="1" ht="16.5" customHeight="1" x14ac:dyDescent="0.25">
      <c r="B130" s="115"/>
      <c r="C130" s="116" t="s">
        <v>22</v>
      </c>
      <c r="D130" s="116" t="s">
        <v>303</v>
      </c>
      <c r="E130" s="117" t="s">
        <v>319</v>
      </c>
      <c r="F130" s="118" t="s">
        <v>320</v>
      </c>
      <c r="G130" s="119" t="s">
        <v>78</v>
      </c>
      <c r="H130" s="120">
        <v>1</v>
      </c>
      <c r="I130" s="120">
        <v>0</v>
      </c>
      <c r="J130" s="120">
        <v>0</v>
      </c>
      <c r="K130" s="120">
        <f t="shared" si="1"/>
        <v>0</v>
      </c>
      <c r="L130" s="121"/>
      <c r="M130" s="42"/>
      <c r="N130" s="122" t="s">
        <v>237</v>
      </c>
      <c r="O130" s="123" t="s">
        <v>258</v>
      </c>
      <c r="P130" s="124">
        <f t="shared" si="2"/>
        <v>0</v>
      </c>
      <c r="Q130" s="124">
        <f t="shared" si="3"/>
        <v>0</v>
      </c>
      <c r="R130" s="124">
        <f t="shared" si="4"/>
        <v>0</v>
      </c>
      <c r="S130" s="125">
        <v>0.5</v>
      </c>
      <c r="T130" s="125">
        <f t="shared" si="5"/>
        <v>0.5</v>
      </c>
      <c r="U130" s="125">
        <v>0</v>
      </c>
      <c r="V130" s="125">
        <f t="shared" si="6"/>
        <v>0</v>
      </c>
      <c r="W130" s="125">
        <v>0</v>
      </c>
      <c r="X130" s="126">
        <f t="shared" si="7"/>
        <v>0</v>
      </c>
      <c r="AR130" s="127" t="s">
        <v>306</v>
      </c>
      <c r="AT130" s="127" t="s">
        <v>303</v>
      </c>
      <c r="AU130" s="127" t="s">
        <v>19</v>
      </c>
      <c r="AY130" s="35" t="s">
        <v>300</v>
      </c>
      <c r="BE130" s="128">
        <f t="shared" si="8"/>
        <v>0</v>
      </c>
      <c r="BF130" s="128">
        <f t="shared" si="9"/>
        <v>0</v>
      </c>
      <c r="BG130" s="128">
        <f t="shared" si="10"/>
        <v>0</v>
      </c>
      <c r="BH130" s="128">
        <f t="shared" si="11"/>
        <v>0</v>
      </c>
      <c r="BI130" s="128">
        <f t="shared" si="12"/>
        <v>0</v>
      </c>
      <c r="BJ130" s="35" t="s">
        <v>19</v>
      </c>
      <c r="BK130" s="129">
        <f t="shared" si="13"/>
        <v>0</v>
      </c>
      <c r="BL130" s="35" t="s">
        <v>306</v>
      </c>
      <c r="BM130" s="127" t="s">
        <v>321</v>
      </c>
    </row>
    <row r="131" spans="2:65" s="43" customFormat="1" ht="24" customHeight="1" x14ac:dyDescent="0.25">
      <c r="B131" s="115"/>
      <c r="C131" s="130" t="s">
        <v>23</v>
      </c>
      <c r="D131" s="130" t="s">
        <v>123</v>
      </c>
      <c r="E131" s="131" t="s">
        <v>322</v>
      </c>
      <c r="F131" s="132" t="s">
        <v>323</v>
      </c>
      <c r="G131" s="133" t="s">
        <v>78</v>
      </c>
      <c r="H131" s="134">
        <v>1</v>
      </c>
      <c r="I131" s="134">
        <v>0</v>
      </c>
      <c r="J131" s="135"/>
      <c r="K131" s="134">
        <f t="shared" si="1"/>
        <v>0</v>
      </c>
      <c r="L131" s="135"/>
      <c r="M131" s="136"/>
      <c r="N131" s="137" t="s">
        <v>237</v>
      </c>
      <c r="O131" s="123" t="s">
        <v>258</v>
      </c>
      <c r="P131" s="124">
        <f t="shared" si="2"/>
        <v>0</v>
      </c>
      <c r="Q131" s="124">
        <f t="shared" si="3"/>
        <v>0</v>
      </c>
      <c r="R131" s="124">
        <f t="shared" si="4"/>
        <v>0</v>
      </c>
      <c r="S131" s="125">
        <v>0</v>
      </c>
      <c r="T131" s="125">
        <f t="shared" si="5"/>
        <v>0</v>
      </c>
      <c r="U131" s="125">
        <v>5.0000000000000001E-3</v>
      </c>
      <c r="V131" s="125">
        <f t="shared" si="6"/>
        <v>5.0000000000000001E-3</v>
      </c>
      <c r="W131" s="125">
        <v>0</v>
      </c>
      <c r="X131" s="126">
        <f t="shared" si="7"/>
        <v>0</v>
      </c>
      <c r="AR131" s="127" t="s">
        <v>317</v>
      </c>
      <c r="AT131" s="127" t="s">
        <v>123</v>
      </c>
      <c r="AU131" s="127" t="s">
        <v>19</v>
      </c>
      <c r="AY131" s="35" t="s">
        <v>300</v>
      </c>
      <c r="BE131" s="128">
        <f t="shared" si="8"/>
        <v>0</v>
      </c>
      <c r="BF131" s="128">
        <f t="shared" si="9"/>
        <v>0</v>
      </c>
      <c r="BG131" s="128">
        <f t="shared" si="10"/>
        <v>0</v>
      </c>
      <c r="BH131" s="128">
        <f t="shared" si="11"/>
        <v>0</v>
      </c>
      <c r="BI131" s="128">
        <f t="shared" si="12"/>
        <v>0</v>
      </c>
      <c r="BJ131" s="35" t="s">
        <v>19</v>
      </c>
      <c r="BK131" s="129">
        <f t="shared" si="13"/>
        <v>0</v>
      </c>
      <c r="BL131" s="35" t="s">
        <v>317</v>
      </c>
      <c r="BM131" s="127" t="s">
        <v>324</v>
      </c>
    </row>
    <row r="132" spans="2:65" s="43" customFormat="1" ht="16.5" customHeight="1" x14ac:dyDescent="0.25">
      <c r="B132" s="115"/>
      <c r="C132" s="130" t="s">
        <v>24</v>
      </c>
      <c r="D132" s="130" t="s">
        <v>123</v>
      </c>
      <c r="E132" s="131" t="s">
        <v>325</v>
      </c>
      <c r="F132" s="132" t="s">
        <v>326</v>
      </c>
      <c r="G132" s="133" t="s">
        <v>123</v>
      </c>
      <c r="H132" s="134">
        <v>9</v>
      </c>
      <c r="I132" s="134">
        <v>0</v>
      </c>
      <c r="J132" s="135"/>
      <c r="K132" s="134">
        <f t="shared" si="1"/>
        <v>0</v>
      </c>
      <c r="L132" s="135"/>
      <c r="M132" s="136"/>
      <c r="N132" s="137" t="s">
        <v>237</v>
      </c>
      <c r="O132" s="123" t="s">
        <v>258</v>
      </c>
      <c r="P132" s="124">
        <f t="shared" si="2"/>
        <v>0</v>
      </c>
      <c r="Q132" s="124">
        <f t="shared" si="3"/>
        <v>0</v>
      </c>
      <c r="R132" s="124">
        <f t="shared" si="4"/>
        <v>0</v>
      </c>
      <c r="S132" s="125">
        <v>0</v>
      </c>
      <c r="T132" s="125">
        <f t="shared" si="5"/>
        <v>0</v>
      </c>
      <c r="U132" s="125">
        <v>0</v>
      </c>
      <c r="V132" s="125">
        <f t="shared" si="6"/>
        <v>0</v>
      </c>
      <c r="W132" s="125">
        <v>0</v>
      </c>
      <c r="X132" s="126">
        <f t="shared" si="7"/>
        <v>0</v>
      </c>
      <c r="AR132" s="127" t="s">
        <v>310</v>
      </c>
      <c r="AT132" s="127" t="s">
        <v>123</v>
      </c>
      <c r="AU132" s="127" t="s">
        <v>19</v>
      </c>
      <c r="AY132" s="35" t="s">
        <v>300</v>
      </c>
      <c r="BE132" s="128">
        <f t="shared" si="8"/>
        <v>0</v>
      </c>
      <c r="BF132" s="128">
        <f t="shared" si="9"/>
        <v>0</v>
      </c>
      <c r="BG132" s="128">
        <f t="shared" si="10"/>
        <v>0</v>
      </c>
      <c r="BH132" s="128">
        <f t="shared" si="11"/>
        <v>0</v>
      </c>
      <c r="BI132" s="128">
        <f t="shared" si="12"/>
        <v>0</v>
      </c>
      <c r="BJ132" s="35" t="s">
        <v>19</v>
      </c>
      <c r="BK132" s="129">
        <f t="shared" si="13"/>
        <v>0</v>
      </c>
      <c r="BL132" s="35" t="s">
        <v>306</v>
      </c>
      <c r="BM132" s="127" t="s">
        <v>327</v>
      </c>
    </row>
    <row r="133" spans="2:65" s="43" customFormat="1" ht="16.5" customHeight="1" x14ac:dyDescent="0.25">
      <c r="B133" s="115"/>
      <c r="C133" s="130" t="s">
        <v>25</v>
      </c>
      <c r="D133" s="130" t="s">
        <v>123</v>
      </c>
      <c r="E133" s="131" t="s">
        <v>328</v>
      </c>
      <c r="F133" s="132" t="s">
        <v>329</v>
      </c>
      <c r="G133" s="133" t="s">
        <v>330</v>
      </c>
      <c r="H133" s="134">
        <v>9</v>
      </c>
      <c r="I133" s="134">
        <v>0</v>
      </c>
      <c r="J133" s="135"/>
      <c r="K133" s="134">
        <f t="shared" si="1"/>
        <v>0</v>
      </c>
      <c r="L133" s="135"/>
      <c r="M133" s="136"/>
      <c r="N133" s="137" t="s">
        <v>237</v>
      </c>
      <c r="O133" s="123" t="s">
        <v>258</v>
      </c>
      <c r="P133" s="124">
        <f t="shared" si="2"/>
        <v>0</v>
      </c>
      <c r="Q133" s="124">
        <f t="shared" si="3"/>
        <v>0</v>
      </c>
      <c r="R133" s="124">
        <f t="shared" si="4"/>
        <v>0</v>
      </c>
      <c r="S133" s="125">
        <v>0</v>
      </c>
      <c r="T133" s="125">
        <f t="shared" si="5"/>
        <v>0</v>
      </c>
      <c r="U133" s="125">
        <v>0</v>
      </c>
      <c r="V133" s="125">
        <f t="shared" si="6"/>
        <v>0</v>
      </c>
      <c r="W133" s="125">
        <v>0</v>
      </c>
      <c r="X133" s="126">
        <f t="shared" si="7"/>
        <v>0</v>
      </c>
      <c r="AR133" s="127" t="s">
        <v>310</v>
      </c>
      <c r="AT133" s="127" t="s">
        <v>123</v>
      </c>
      <c r="AU133" s="127" t="s">
        <v>19</v>
      </c>
      <c r="AY133" s="35" t="s">
        <v>300</v>
      </c>
      <c r="BE133" s="128">
        <f t="shared" si="8"/>
        <v>0</v>
      </c>
      <c r="BF133" s="128">
        <f t="shared" si="9"/>
        <v>0</v>
      </c>
      <c r="BG133" s="128">
        <f t="shared" si="10"/>
        <v>0</v>
      </c>
      <c r="BH133" s="128">
        <f t="shared" si="11"/>
        <v>0</v>
      </c>
      <c r="BI133" s="128">
        <f t="shared" si="12"/>
        <v>0</v>
      </c>
      <c r="BJ133" s="35" t="s">
        <v>19</v>
      </c>
      <c r="BK133" s="129">
        <f t="shared" si="13"/>
        <v>0</v>
      </c>
      <c r="BL133" s="35" t="s">
        <v>306</v>
      </c>
      <c r="BM133" s="127" t="s">
        <v>331</v>
      </c>
    </row>
    <row r="134" spans="2:65" s="43" customFormat="1" ht="16.5" customHeight="1" x14ac:dyDescent="0.25">
      <c r="B134" s="115"/>
      <c r="C134" s="116" t="s">
        <v>79</v>
      </c>
      <c r="D134" s="116" t="s">
        <v>303</v>
      </c>
      <c r="E134" s="117" t="s">
        <v>332</v>
      </c>
      <c r="F134" s="118" t="s">
        <v>333</v>
      </c>
      <c r="G134" s="119" t="s">
        <v>78</v>
      </c>
      <c r="H134" s="120">
        <v>3</v>
      </c>
      <c r="I134" s="120">
        <v>0</v>
      </c>
      <c r="J134" s="120">
        <v>0</v>
      </c>
      <c r="K134" s="120">
        <f t="shared" si="1"/>
        <v>0</v>
      </c>
      <c r="L134" s="121"/>
      <c r="M134" s="42"/>
      <c r="N134" s="122" t="s">
        <v>237</v>
      </c>
      <c r="O134" s="123" t="s">
        <v>258</v>
      </c>
      <c r="P134" s="124">
        <f t="shared" si="2"/>
        <v>0</v>
      </c>
      <c r="Q134" s="124">
        <f t="shared" si="3"/>
        <v>0</v>
      </c>
      <c r="R134" s="124">
        <f t="shared" si="4"/>
        <v>0</v>
      </c>
      <c r="S134" s="125">
        <v>6.5000000000000002E-2</v>
      </c>
      <c r="T134" s="125">
        <f t="shared" si="5"/>
        <v>0.19500000000000001</v>
      </c>
      <c r="U134" s="125">
        <v>0</v>
      </c>
      <c r="V134" s="125">
        <f t="shared" si="6"/>
        <v>0</v>
      </c>
      <c r="W134" s="125">
        <v>0</v>
      </c>
      <c r="X134" s="126">
        <f t="shared" si="7"/>
        <v>0</v>
      </c>
      <c r="AR134" s="127" t="s">
        <v>306</v>
      </c>
      <c r="AT134" s="127" t="s">
        <v>303</v>
      </c>
      <c r="AU134" s="127" t="s">
        <v>19</v>
      </c>
      <c r="AY134" s="35" t="s">
        <v>300</v>
      </c>
      <c r="BE134" s="128">
        <f t="shared" si="8"/>
        <v>0</v>
      </c>
      <c r="BF134" s="128">
        <f t="shared" si="9"/>
        <v>0</v>
      </c>
      <c r="BG134" s="128">
        <f t="shared" si="10"/>
        <v>0</v>
      </c>
      <c r="BH134" s="128">
        <f t="shared" si="11"/>
        <v>0</v>
      </c>
      <c r="BI134" s="128">
        <f t="shared" si="12"/>
        <v>0</v>
      </c>
      <c r="BJ134" s="35" t="s">
        <v>19</v>
      </c>
      <c r="BK134" s="129">
        <f t="shared" si="13"/>
        <v>0</v>
      </c>
      <c r="BL134" s="35" t="s">
        <v>306</v>
      </c>
      <c r="BM134" s="127" t="s">
        <v>334</v>
      </c>
    </row>
    <row r="135" spans="2:65" s="43" customFormat="1" ht="24" customHeight="1" x14ac:dyDescent="0.25">
      <c r="B135" s="115"/>
      <c r="C135" s="130" t="s">
        <v>335</v>
      </c>
      <c r="D135" s="130" t="s">
        <v>123</v>
      </c>
      <c r="E135" s="131" t="s">
        <v>336</v>
      </c>
      <c r="F135" s="132" t="s">
        <v>337</v>
      </c>
      <c r="G135" s="133" t="s">
        <v>78</v>
      </c>
      <c r="H135" s="134">
        <v>3</v>
      </c>
      <c r="I135" s="134">
        <v>0</v>
      </c>
      <c r="J135" s="135"/>
      <c r="K135" s="134">
        <f t="shared" si="1"/>
        <v>0</v>
      </c>
      <c r="L135" s="135"/>
      <c r="M135" s="136"/>
      <c r="N135" s="137" t="s">
        <v>237</v>
      </c>
      <c r="O135" s="123" t="s">
        <v>258</v>
      </c>
      <c r="P135" s="124">
        <f t="shared" si="2"/>
        <v>0</v>
      </c>
      <c r="Q135" s="124">
        <f t="shared" si="3"/>
        <v>0</v>
      </c>
      <c r="R135" s="124">
        <f t="shared" si="4"/>
        <v>0</v>
      </c>
      <c r="S135" s="125">
        <v>0</v>
      </c>
      <c r="T135" s="125">
        <f t="shared" si="5"/>
        <v>0</v>
      </c>
      <c r="U135" s="125">
        <v>1.2999999999999999E-4</v>
      </c>
      <c r="V135" s="125">
        <f t="shared" si="6"/>
        <v>3.8999999999999994E-4</v>
      </c>
      <c r="W135" s="125">
        <v>0</v>
      </c>
      <c r="X135" s="126">
        <f t="shared" si="7"/>
        <v>0</v>
      </c>
      <c r="AR135" s="127" t="s">
        <v>317</v>
      </c>
      <c r="AT135" s="127" t="s">
        <v>123</v>
      </c>
      <c r="AU135" s="127" t="s">
        <v>19</v>
      </c>
      <c r="AY135" s="35" t="s">
        <v>300</v>
      </c>
      <c r="BE135" s="128">
        <f t="shared" si="8"/>
        <v>0</v>
      </c>
      <c r="BF135" s="128">
        <f t="shared" si="9"/>
        <v>0</v>
      </c>
      <c r="BG135" s="128">
        <f t="shared" si="10"/>
        <v>0</v>
      </c>
      <c r="BH135" s="128">
        <f t="shared" si="11"/>
        <v>0</v>
      </c>
      <c r="BI135" s="128">
        <f t="shared" si="12"/>
        <v>0</v>
      </c>
      <c r="BJ135" s="35" t="s">
        <v>19</v>
      </c>
      <c r="BK135" s="129">
        <f t="shared" si="13"/>
        <v>0</v>
      </c>
      <c r="BL135" s="35" t="s">
        <v>317</v>
      </c>
      <c r="BM135" s="127" t="s">
        <v>338</v>
      </c>
    </row>
    <row r="136" spans="2:65" s="103" customFormat="1" ht="22.9" customHeight="1" x14ac:dyDescent="0.2">
      <c r="B136" s="102"/>
      <c r="D136" s="104" t="s">
        <v>299</v>
      </c>
      <c r="E136" s="113" t="s">
        <v>339</v>
      </c>
      <c r="F136" s="113" t="s">
        <v>340</v>
      </c>
      <c r="K136" s="114">
        <f>BK136</f>
        <v>0</v>
      </c>
      <c r="M136" s="102"/>
      <c r="N136" s="107"/>
      <c r="Q136" s="108">
        <f>SUM(Q137:Q138)</f>
        <v>0</v>
      </c>
      <c r="R136" s="108">
        <f>SUM(R137:R138)</f>
        <v>0</v>
      </c>
      <c r="T136" s="109">
        <f>SUM(T137:T138)</f>
        <v>0</v>
      </c>
      <c r="V136" s="109">
        <f>SUM(V137:V138)</f>
        <v>0</v>
      </c>
      <c r="X136" s="110">
        <f>SUM(X137:X138)</f>
        <v>0</v>
      </c>
      <c r="AR136" s="104" t="s">
        <v>21</v>
      </c>
      <c r="AT136" s="111" t="s">
        <v>299</v>
      </c>
      <c r="AU136" s="111" t="s">
        <v>18</v>
      </c>
      <c r="AY136" s="104" t="s">
        <v>300</v>
      </c>
      <c r="BK136" s="112">
        <f>SUM(BK137:BK138)</f>
        <v>0</v>
      </c>
    </row>
    <row r="137" spans="2:65" s="43" customFormat="1" ht="16.5" customHeight="1" x14ac:dyDescent="0.25">
      <c r="B137" s="115"/>
      <c r="C137" s="116" t="s">
        <v>341</v>
      </c>
      <c r="D137" s="116" t="s">
        <v>303</v>
      </c>
      <c r="E137" s="117" t="s">
        <v>342</v>
      </c>
      <c r="F137" s="118" t="s">
        <v>343</v>
      </c>
      <c r="G137" s="119" t="s">
        <v>78</v>
      </c>
      <c r="H137" s="120">
        <v>1</v>
      </c>
      <c r="I137" s="120">
        <v>0</v>
      </c>
      <c r="J137" s="120">
        <v>0</v>
      </c>
      <c r="K137" s="120">
        <f>ROUND(P137*H137,3)</f>
        <v>0</v>
      </c>
      <c r="L137" s="121"/>
      <c r="M137" s="42"/>
      <c r="N137" s="122" t="s">
        <v>237</v>
      </c>
      <c r="O137" s="123" t="s">
        <v>258</v>
      </c>
      <c r="P137" s="124">
        <f>I137+J137</f>
        <v>0</v>
      </c>
      <c r="Q137" s="124">
        <f>ROUND(I137*H137,3)</f>
        <v>0</v>
      </c>
      <c r="R137" s="124">
        <f>ROUND(J137*H137,3)</f>
        <v>0</v>
      </c>
      <c r="S137" s="125">
        <v>0</v>
      </c>
      <c r="T137" s="125">
        <f>S137*H137</f>
        <v>0</v>
      </c>
      <c r="U137" s="125">
        <v>0</v>
      </c>
      <c r="V137" s="125">
        <f>U137*H137</f>
        <v>0</v>
      </c>
      <c r="W137" s="125">
        <v>0</v>
      </c>
      <c r="X137" s="126">
        <f>W137*H137</f>
        <v>0</v>
      </c>
      <c r="AR137" s="127" t="s">
        <v>306</v>
      </c>
      <c r="AT137" s="127" t="s">
        <v>303</v>
      </c>
      <c r="AU137" s="127" t="s">
        <v>19</v>
      </c>
      <c r="AY137" s="35" t="s">
        <v>300</v>
      </c>
      <c r="BE137" s="128">
        <f>IF(O137="základná",K137,0)</f>
        <v>0</v>
      </c>
      <c r="BF137" s="128">
        <f>IF(O137="znížená",K137,0)</f>
        <v>0</v>
      </c>
      <c r="BG137" s="128">
        <f>IF(O137="zákl. prenesená",K137,0)</f>
        <v>0</v>
      </c>
      <c r="BH137" s="128">
        <f>IF(O137="zníž. prenesená",K137,0)</f>
        <v>0</v>
      </c>
      <c r="BI137" s="128">
        <f>IF(O137="nulová",K137,0)</f>
        <v>0</v>
      </c>
      <c r="BJ137" s="35" t="s">
        <v>19</v>
      </c>
      <c r="BK137" s="129">
        <f>ROUND(P137*H137,3)</f>
        <v>0</v>
      </c>
      <c r="BL137" s="35" t="s">
        <v>306</v>
      </c>
      <c r="BM137" s="127" t="s">
        <v>344</v>
      </c>
    </row>
    <row r="138" spans="2:65" s="43" customFormat="1" ht="16.5" customHeight="1" x14ac:dyDescent="0.25">
      <c r="B138" s="115"/>
      <c r="C138" s="116" t="s">
        <v>345</v>
      </c>
      <c r="D138" s="116" t="s">
        <v>303</v>
      </c>
      <c r="E138" s="117" t="s">
        <v>346</v>
      </c>
      <c r="F138" s="118" t="s">
        <v>347</v>
      </c>
      <c r="G138" s="119" t="s">
        <v>348</v>
      </c>
      <c r="H138" s="120">
        <v>1</v>
      </c>
      <c r="I138" s="120">
        <v>0</v>
      </c>
      <c r="J138" s="120">
        <v>0</v>
      </c>
      <c r="K138" s="120">
        <f>ROUND(P138*H138,3)</f>
        <v>0</v>
      </c>
      <c r="L138" s="121"/>
      <c r="M138" s="42"/>
      <c r="N138" s="138" t="s">
        <v>237</v>
      </c>
      <c r="O138" s="139" t="s">
        <v>258</v>
      </c>
      <c r="P138" s="140">
        <f>I138+J138</f>
        <v>0</v>
      </c>
      <c r="Q138" s="140">
        <f>ROUND(I138*H138,3)</f>
        <v>0</v>
      </c>
      <c r="R138" s="140">
        <f>ROUND(J138*H138,3)</f>
        <v>0</v>
      </c>
      <c r="S138" s="141">
        <v>0</v>
      </c>
      <c r="T138" s="141">
        <f>S138*H138</f>
        <v>0</v>
      </c>
      <c r="U138" s="141">
        <v>0</v>
      </c>
      <c r="V138" s="141">
        <f>U138*H138</f>
        <v>0</v>
      </c>
      <c r="W138" s="141">
        <v>0</v>
      </c>
      <c r="X138" s="142">
        <f>W138*H138</f>
        <v>0</v>
      </c>
      <c r="AR138" s="127" t="s">
        <v>306</v>
      </c>
      <c r="AT138" s="127" t="s">
        <v>303</v>
      </c>
      <c r="AU138" s="127" t="s">
        <v>19</v>
      </c>
      <c r="AY138" s="35" t="s">
        <v>300</v>
      </c>
      <c r="BE138" s="128">
        <f>IF(O138="základná",K138,0)</f>
        <v>0</v>
      </c>
      <c r="BF138" s="128">
        <f>IF(O138="znížená",K138,0)</f>
        <v>0</v>
      </c>
      <c r="BG138" s="128">
        <f>IF(O138="zákl. prenesená",K138,0)</f>
        <v>0</v>
      </c>
      <c r="BH138" s="128">
        <f>IF(O138="zníž. prenesená",K138,0)</f>
        <v>0</v>
      </c>
      <c r="BI138" s="128">
        <f>IF(O138="nulová",K138,0)</f>
        <v>0</v>
      </c>
      <c r="BJ138" s="35" t="s">
        <v>19</v>
      </c>
      <c r="BK138" s="129">
        <f>ROUND(P138*H138,3)</f>
        <v>0</v>
      </c>
      <c r="BL138" s="35" t="s">
        <v>306</v>
      </c>
      <c r="BM138" s="127" t="s">
        <v>349</v>
      </c>
    </row>
    <row r="139" spans="2:65" s="43" customFormat="1" ht="6.95" customHeight="1" x14ac:dyDescent="0.25">
      <c r="B139" s="68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42"/>
    </row>
  </sheetData>
  <autoFilter ref="C122:L138" xr:uid="{F2691ADF-3EA9-4B53-A903-9C7280706822}"/>
  <mergeCells count="12">
    <mergeCell ref="E115:H115"/>
    <mergeCell ref="M2:Z2"/>
    <mergeCell ref="E7:H7"/>
    <mergeCell ref="E9:H9"/>
    <mergeCell ref="E11:H11"/>
    <mergeCell ref="E20:H20"/>
    <mergeCell ref="E29:H29"/>
    <mergeCell ref="E85:H85"/>
    <mergeCell ref="E87:H87"/>
    <mergeCell ref="E89:H89"/>
    <mergeCell ref="E111:H111"/>
    <mergeCell ref="E113:H113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0B09-5220-48CE-BAA4-6A8CF076261E}">
  <sheetPr>
    <pageSetUpPr fitToPage="1"/>
  </sheetPr>
  <dimension ref="B2:BM176"/>
  <sheetViews>
    <sheetView showGridLines="0" topLeftCell="B113" workbookViewId="0">
      <selection activeCell="K164" sqref="K164"/>
    </sheetView>
  </sheetViews>
  <sheetFormatPr defaultRowHeight="11.25" x14ac:dyDescent="0.2"/>
  <cols>
    <col min="1" max="1" width="7.140625" style="34" customWidth="1"/>
    <col min="2" max="2" width="1.42578125" style="34" customWidth="1"/>
    <col min="3" max="3" width="3.5703125" style="34" customWidth="1"/>
    <col min="4" max="4" width="3.7109375" style="34" customWidth="1"/>
    <col min="5" max="5" width="14.7109375" style="34" customWidth="1"/>
    <col min="6" max="6" width="43.5703125" style="34" customWidth="1"/>
    <col min="7" max="7" width="6" style="34" customWidth="1"/>
    <col min="8" max="8" width="9.85546875" style="34" customWidth="1"/>
    <col min="9" max="11" width="17.28515625" style="34" customWidth="1"/>
    <col min="12" max="12" width="13.28515625" style="34" hidden="1" customWidth="1"/>
    <col min="13" max="13" width="8" style="34" customWidth="1"/>
    <col min="14" max="14" width="9.28515625" style="34" hidden="1" customWidth="1"/>
    <col min="15" max="15" width="8" style="34" hidden="1" customWidth="1"/>
    <col min="16" max="24" width="12.140625" style="34" hidden="1" customWidth="1"/>
    <col min="25" max="25" width="10.5703125" style="34" hidden="1" customWidth="1"/>
    <col min="26" max="26" width="14" style="34" customWidth="1"/>
    <col min="27" max="27" width="10.5703125" style="34" customWidth="1"/>
    <col min="28" max="28" width="12.85546875" style="34" customWidth="1"/>
    <col min="29" max="29" width="9.42578125" style="34" customWidth="1"/>
    <col min="30" max="30" width="12.85546875" style="34" customWidth="1"/>
    <col min="31" max="31" width="14" style="34" customWidth="1"/>
    <col min="32" max="43" width="9.140625" style="34"/>
    <col min="44" max="65" width="8" style="34" hidden="1" customWidth="1"/>
    <col min="66" max="16384" width="9.140625" style="34"/>
  </cols>
  <sheetData>
    <row r="2" spans="2:46" ht="36.950000000000003" customHeight="1" x14ac:dyDescent="0.2">
      <c r="M2" s="147" t="s">
        <v>226</v>
      </c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T2" s="35" t="s">
        <v>350</v>
      </c>
    </row>
    <row r="3" spans="2:46" ht="6.95" hidden="1" customHeight="1" x14ac:dyDescent="0.2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8"/>
      <c r="AT3" s="35" t="s">
        <v>228</v>
      </c>
    </row>
    <row r="4" spans="2:46" ht="24.95" hidden="1" customHeight="1" x14ac:dyDescent="0.2">
      <c r="B4" s="38"/>
      <c r="D4" s="39" t="s">
        <v>229</v>
      </c>
      <c r="M4" s="38"/>
      <c r="N4" s="40" t="s">
        <v>230</v>
      </c>
      <c r="AT4" s="35" t="s">
        <v>231</v>
      </c>
    </row>
    <row r="5" spans="2:46" ht="6.95" hidden="1" customHeight="1" x14ac:dyDescent="0.2">
      <c r="B5" s="38"/>
      <c r="M5" s="38"/>
    </row>
    <row r="6" spans="2:46" ht="12" hidden="1" customHeight="1" x14ac:dyDescent="0.2">
      <c r="B6" s="38"/>
      <c r="D6" s="41" t="s">
        <v>232</v>
      </c>
      <c r="M6" s="38"/>
    </row>
    <row r="7" spans="2:46" ht="16.5" hidden="1" customHeight="1" x14ac:dyDescent="0.2">
      <c r="B7" s="38"/>
      <c r="E7" s="143" t="str">
        <f>'[1]Rekapitulácia stavby'!K6</f>
        <v>Výstavba infraštruktúry rómska ulica, lokalita L3</v>
      </c>
      <c r="F7" s="144"/>
      <c r="G7" s="144"/>
      <c r="H7" s="144"/>
      <c r="M7" s="38"/>
    </row>
    <row r="8" spans="2:46" ht="12" hidden="1" customHeight="1" x14ac:dyDescent="0.2">
      <c r="B8" s="38"/>
      <c r="D8" s="41" t="s">
        <v>233</v>
      </c>
      <c r="M8" s="38"/>
    </row>
    <row r="9" spans="2:46" s="43" customFormat="1" ht="16.5" hidden="1" customHeight="1" x14ac:dyDescent="0.25">
      <c r="B9" s="42"/>
      <c r="E9" s="143" t="s">
        <v>234</v>
      </c>
      <c r="F9" s="145"/>
      <c r="G9" s="145"/>
      <c r="H9" s="145"/>
      <c r="M9" s="42"/>
    </row>
    <row r="10" spans="2:46" s="43" customFormat="1" ht="12" hidden="1" customHeight="1" x14ac:dyDescent="0.25">
      <c r="B10" s="42"/>
      <c r="D10" s="41" t="s">
        <v>7</v>
      </c>
      <c r="M10" s="42"/>
    </row>
    <row r="11" spans="2:46" s="43" customFormat="1" ht="16.5" hidden="1" customHeight="1" x14ac:dyDescent="0.25">
      <c r="B11" s="42"/>
      <c r="E11" s="146" t="s">
        <v>351</v>
      </c>
      <c r="F11" s="145"/>
      <c r="G11" s="145"/>
      <c r="H11" s="145"/>
      <c r="M11" s="42"/>
    </row>
    <row r="12" spans="2:46" s="43" customFormat="1" hidden="1" x14ac:dyDescent="0.25">
      <c r="B12" s="42"/>
      <c r="M12" s="42"/>
    </row>
    <row r="13" spans="2:46" s="43" customFormat="1" ht="12" hidden="1" customHeight="1" x14ac:dyDescent="0.25">
      <c r="B13" s="42"/>
      <c r="D13" s="41" t="s">
        <v>236</v>
      </c>
      <c r="F13" s="44" t="s">
        <v>237</v>
      </c>
      <c r="I13" s="41" t="s">
        <v>238</v>
      </c>
      <c r="J13" s="44" t="s">
        <v>237</v>
      </c>
      <c r="M13" s="42"/>
    </row>
    <row r="14" spans="2:46" s="43" customFormat="1" ht="12" hidden="1" customHeight="1" x14ac:dyDescent="0.25">
      <c r="B14" s="42"/>
      <c r="D14" s="41" t="s">
        <v>239</v>
      </c>
      <c r="F14" s="44" t="s">
        <v>352</v>
      </c>
      <c r="I14" s="41" t="s">
        <v>241</v>
      </c>
      <c r="J14" s="45" t="str">
        <f>'[1]Rekapitulácia stavby'!AN8</f>
        <v>15.8.2019</v>
      </c>
      <c r="M14" s="42"/>
    </row>
    <row r="15" spans="2:46" s="43" customFormat="1" ht="10.9" hidden="1" customHeight="1" x14ac:dyDescent="0.25">
      <c r="B15" s="42"/>
      <c r="M15" s="42"/>
    </row>
    <row r="16" spans="2:46" s="43" customFormat="1" ht="12" hidden="1" customHeight="1" x14ac:dyDescent="0.25">
      <c r="B16" s="42"/>
      <c r="D16" s="41" t="s">
        <v>242</v>
      </c>
      <c r="I16" s="41" t="s">
        <v>243</v>
      </c>
      <c r="J16" s="44" t="str">
        <f>IF('[1]Rekapitulácia stavby'!AN10="","",'[1]Rekapitulácia stavby'!AN10)</f>
        <v/>
      </c>
      <c r="M16" s="42"/>
    </row>
    <row r="17" spans="2:13" s="43" customFormat="1" ht="18" hidden="1" customHeight="1" x14ac:dyDescent="0.25">
      <c r="B17" s="42"/>
      <c r="E17" s="44" t="str">
        <f>IF('[1]Rekapitulácia stavby'!E11="","",'[1]Rekapitulácia stavby'!E11)</f>
        <v xml:space="preserve"> </v>
      </c>
      <c r="I17" s="41" t="s">
        <v>244</v>
      </c>
      <c r="J17" s="44" t="str">
        <f>IF('[1]Rekapitulácia stavby'!AN11="","",'[1]Rekapitulácia stavby'!AN11)</f>
        <v/>
      </c>
      <c r="M17" s="42"/>
    </row>
    <row r="18" spans="2:13" s="43" customFormat="1" ht="6.95" hidden="1" customHeight="1" x14ac:dyDescent="0.25">
      <c r="B18" s="42"/>
      <c r="M18" s="42"/>
    </row>
    <row r="19" spans="2:13" s="43" customFormat="1" ht="12" hidden="1" customHeight="1" x14ac:dyDescent="0.25">
      <c r="B19" s="42"/>
      <c r="D19" s="41" t="s">
        <v>245</v>
      </c>
      <c r="I19" s="41" t="s">
        <v>243</v>
      </c>
      <c r="J19" s="44" t="str">
        <f>'[1]Rekapitulácia stavby'!AN13</f>
        <v/>
      </c>
      <c r="M19" s="42"/>
    </row>
    <row r="20" spans="2:13" s="43" customFormat="1" ht="18" hidden="1" customHeight="1" x14ac:dyDescent="0.25">
      <c r="B20" s="42"/>
      <c r="E20" s="149" t="str">
        <f>'[1]Rekapitulácia stavby'!E14</f>
        <v xml:space="preserve"> </v>
      </c>
      <c r="F20" s="149"/>
      <c r="G20" s="149"/>
      <c r="H20" s="149"/>
      <c r="I20" s="41" t="s">
        <v>244</v>
      </c>
      <c r="J20" s="44" t="str">
        <f>'[1]Rekapitulácia stavby'!AN14</f>
        <v/>
      </c>
      <c r="M20" s="42"/>
    </row>
    <row r="21" spans="2:13" s="43" customFormat="1" ht="6.95" hidden="1" customHeight="1" x14ac:dyDescent="0.25">
      <c r="B21" s="42"/>
      <c r="M21" s="42"/>
    </row>
    <row r="22" spans="2:13" s="43" customFormat="1" ht="12" hidden="1" customHeight="1" x14ac:dyDescent="0.25">
      <c r="B22" s="42"/>
      <c r="D22" s="41" t="s">
        <v>246</v>
      </c>
      <c r="I22" s="41" t="s">
        <v>243</v>
      </c>
      <c r="J22" s="44" t="str">
        <f>IF('[1]Rekapitulácia stavby'!AN16="","",'[1]Rekapitulácia stavby'!AN16)</f>
        <v/>
      </c>
      <c r="M22" s="42"/>
    </row>
    <row r="23" spans="2:13" s="43" customFormat="1" ht="18" hidden="1" customHeight="1" x14ac:dyDescent="0.25">
      <c r="B23" s="42"/>
      <c r="E23" s="44" t="str">
        <f>IF('[1]Rekapitulácia stavby'!E17="","",'[1]Rekapitulácia stavby'!E17)</f>
        <v>Ing. Marek Pačuta</v>
      </c>
      <c r="I23" s="41" t="s">
        <v>244</v>
      </c>
      <c r="J23" s="44" t="str">
        <f>IF('[1]Rekapitulácia stavby'!AN17="","",'[1]Rekapitulácia stavby'!AN17)</f>
        <v/>
      </c>
      <c r="M23" s="42"/>
    </row>
    <row r="24" spans="2:13" s="43" customFormat="1" ht="6.95" hidden="1" customHeight="1" x14ac:dyDescent="0.25">
      <c r="B24" s="42"/>
      <c r="M24" s="42"/>
    </row>
    <row r="25" spans="2:13" s="43" customFormat="1" ht="12" hidden="1" customHeight="1" x14ac:dyDescent="0.25">
      <c r="B25" s="42"/>
      <c r="D25" s="41" t="s">
        <v>248</v>
      </c>
      <c r="I25" s="41" t="s">
        <v>243</v>
      </c>
      <c r="J25" s="44" t="str">
        <f>IF('[1]Rekapitulácia stavby'!AN19="","",'[1]Rekapitulácia stavby'!AN19)</f>
        <v/>
      </c>
      <c r="M25" s="42"/>
    </row>
    <row r="26" spans="2:13" s="43" customFormat="1" ht="18" hidden="1" customHeight="1" x14ac:dyDescent="0.25">
      <c r="B26" s="42"/>
      <c r="E26" s="44" t="str">
        <f>IF('[1]Rekapitulácia stavby'!E20="","",'[1]Rekapitulácia stavby'!E20)</f>
        <v>Ing. Marek Pačuta</v>
      </c>
      <c r="I26" s="41" t="s">
        <v>244</v>
      </c>
      <c r="J26" s="44" t="str">
        <f>IF('[1]Rekapitulácia stavby'!AN20="","",'[1]Rekapitulácia stavby'!AN20)</f>
        <v/>
      </c>
      <c r="M26" s="42"/>
    </row>
    <row r="27" spans="2:13" s="43" customFormat="1" ht="6.95" hidden="1" customHeight="1" x14ac:dyDescent="0.25">
      <c r="B27" s="42"/>
      <c r="M27" s="42"/>
    </row>
    <row r="28" spans="2:13" s="43" customFormat="1" ht="12" hidden="1" customHeight="1" x14ac:dyDescent="0.25">
      <c r="B28" s="42"/>
      <c r="D28" s="41" t="s">
        <v>249</v>
      </c>
      <c r="M28" s="42"/>
    </row>
    <row r="29" spans="2:13" s="47" customFormat="1" ht="16.5" hidden="1" customHeight="1" x14ac:dyDescent="0.25">
      <c r="B29" s="46"/>
      <c r="E29" s="150" t="s">
        <v>237</v>
      </c>
      <c r="F29" s="150"/>
      <c r="G29" s="150"/>
      <c r="H29" s="150"/>
      <c r="M29" s="46"/>
    </row>
    <row r="30" spans="2:13" s="43" customFormat="1" ht="6.95" hidden="1" customHeight="1" x14ac:dyDescent="0.25">
      <c r="B30" s="42"/>
      <c r="M30" s="42"/>
    </row>
    <row r="31" spans="2:13" s="43" customFormat="1" ht="6.95" hidden="1" customHeight="1" x14ac:dyDescent="0.25">
      <c r="B31" s="42"/>
      <c r="D31" s="48"/>
      <c r="E31" s="48"/>
      <c r="F31" s="48"/>
      <c r="G31" s="48"/>
      <c r="H31" s="48"/>
      <c r="I31" s="48"/>
      <c r="J31" s="48"/>
      <c r="K31" s="48"/>
      <c r="L31" s="48"/>
      <c r="M31" s="42"/>
    </row>
    <row r="32" spans="2:13" s="43" customFormat="1" ht="12.75" hidden="1" x14ac:dyDescent="0.25">
      <c r="B32" s="42"/>
      <c r="E32" s="41" t="s">
        <v>250</v>
      </c>
      <c r="K32" s="49">
        <f>I98</f>
        <v>0</v>
      </c>
      <c r="M32" s="42"/>
    </row>
    <row r="33" spans="2:13" s="43" customFormat="1" ht="12.75" hidden="1" x14ac:dyDescent="0.25">
      <c r="B33" s="42"/>
      <c r="E33" s="41" t="s">
        <v>251</v>
      </c>
      <c r="K33" s="49">
        <f>J98</f>
        <v>0</v>
      </c>
      <c r="M33" s="42"/>
    </row>
    <row r="34" spans="2:13" s="43" customFormat="1" ht="25.35" hidden="1" customHeight="1" x14ac:dyDescent="0.25">
      <c r="B34" s="42"/>
      <c r="D34" s="50" t="s">
        <v>252</v>
      </c>
      <c r="K34" s="51">
        <f>ROUND(K126, 2)</f>
        <v>0</v>
      </c>
      <c r="M34" s="42"/>
    </row>
    <row r="35" spans="2:13" s="43" customFormat="1" ht="6.95" hidden="1" customHeight="1" x14ac:dyDescent="0.25">
      <c r="B35" s="42"/>
      <c r="D35" s="48"/>
      <c r="E35" s="48"/>
      <c r="F35" s="48"/>
      <c r="G35" s="48"/>
      <c r="H35" s="48"/>
      <c r="I35" s="48"/>
      <c r="J35" s="48"/>
      <c r="K35" s="48"/>
      <c r="L35" s="48"/>
      <c r="M35" s="42"/>
    </row>
    <row r="36" spans="2:13" s="43" customFormat="1" ht="14.45" hidden="1" customHeight="1" x14ac:dyDescent="0.25">
      <c r="B36" s="42"/>
      <c r="F36" s="52" t="s">
        <v>253</v>
      </c>
      <c r="I36" s="52" t="s">
        <v>254</v>
      </c>
      <c r="K36" s="52" t="s">
        <v>255</v>
      </c>
      <c r="M36" s="42"/>
    </row>
    <row r="37" spans="2:13" s="43" customFormat="1" ht="14.45" hidden="1" customHeight="1" x14ac:dyDescent="0.25">
      <c r="B37" s="42"/>
      <c r="D37" s="53" t="s">
        <v>256</v>
      </c>
      <c r="E37" s="41" t="s">
        <v>257</v>
      </c>
      <c r="F37" s="49">
        <f>ROUND((SUM(BE126:BE175)),  2)</f>
        <v>0</v>
      </c>
      <c r="I37" s="54">
        <v>0.2</v>
      </c>
      <c r="K37" s="49">
        <f>ROUND(((SUM(BE126:BE175))*I37),  2)</f>
        <v>0</v>
      </c>
      <c r="M37" s="42"/>
    </row>
    <row r="38" spans="2:13" s="43" customFormat="1" ht="14.45" hidden="1" customHeight="1" x14ac:dyDescent="0.25">
      <c r="B38" s="42"/>
      <c r="E38" s="41" t="s">
        <v>258</v>
      </c>
      <c r="F38" s="49">
        <f>ROUND((SUM(BF126:BF175)),  2)</f>
        <v>0</v>
      </c>
      <c r="I38" s="54">
        <v>0.2</v>
      </c>
      <c r="K38" s="49">
        <f>ROUND(((SUM(BF126:BF175))*I38),  2)</f>
        <v>0</v>
      </c>
      <c r="M38" s="42"/>
    </row>
    <row r="39" spans="2:13" s="43" customFormat="1" ht="14.45" hidden="1" customHeight="1" x14ac:dyDescent="0.25">
      <c r="B39" s="42"/>
      <c r="E39" s="41" t="s">
        <v>259</v>
      </c>
      <c r="F39" s="49">
        <f>ROUND((SUM(BG126:BG175)),  2)</f>
        <v>0</v>
      </c>
      <c r="I39" s="54">
        <v>0.2</v>
      </c>
      <c r="K39" s="49">
        <f>0</f>
        <v>0</v>
      </c>
      <c r="M39" s="42"/>
    </row>
    <row r="40" spans="2:13" s="43" customFormat="1" ht="14.45" hidden="1" customHeight="1" x14ac:dyDescent="0.25">
      <c r="B40" s="42"/>
      <c r="E40" s="41" t="s">
        <v>260</v>
      </c>
      <c r="F40" s="49">
        <f>ROUND((SUM(BH126:BH175)),  2)</f>
        <v>0</v>
      </c>
      <c r="I40" s="54">
        <v>0.2</v>
      </c>
      <c r="K40" s="49">
        <f>0</f>
        <v>0</v>
      </c>
      <c r="M40" s="42"/>
    </row>
    <row r="41" spans="2:13" s="43" customFormat="1" ht="14.45" hidden="1" customHeight="1" x14ac:dyDescent="0.25">
      <c r="B41" s="42"/>
      <c r="E41" s="41" t="s">
        <v>261</v>
      </c>
      <c r="F41" s="49">
        <f>ROUND((SUM(BI126:BI175)),  2)</f>
        <v>0</v>
      </c>
      <c r="I41" s="54">
        <v>0</v>
      </c>
      <c r="K41" s="49">
        <f>0</f>
        <v>0</v>
      </c>
      <c r="M41" s="42"/>
    </row>
    <row r="42" spans="2:13" s="43" customFormat="1" ht="6.95" hidden="1" customHeight="1" x14ac:dyDescent="0.25">
      <c r="B42" s="42"/>
      <c r="M42" s="42"/>
    </row>
    <row r="43" spans="2:13" s="43" customFormat="1" ht="25.35" hidden="1" customHeight="1" x14ac:dyDescent="0.25">
      <c r="B43" s="42"/>
      <c r="C43" s="55"/>
      <c r="D43" s="56" t="s">
        <v>262</v>
      </c>
      <c r="E43" s="57"/>
      <c r="F43" s="57"/>
      <c r="G43" s="58" t="s">
        <v>263</v>
      </c>
      <c r="H43" s="59" t="s">
        <v>264</v>
      </c>
      <c r="I43" s="57"/>
      <c r="J43" s="57"/>
      <c r="K43" s="60">
        <f>SUM(K34:K41)</f>
        <v>0</v>
      </c>
      <c r="L43" s="61"/>
      <c r="M43" s="42"/>
    </row>
    <row r="44" spans="2:13" s="43" customFormat="1" ht="14.45" hidden="1" customHeight="1" x14ac:dyDescent="0.25">
      <c r="B44" s="42"/>
      <c r="M44" s="42"/>
    </row>
    <row r="45" spans="2:13" ht="14.45" hidden="1" customHeight="1" x14ac:dyDescent="0.2">
      <c r="B45" s="38"/>
      <c r="M45" s="38"/>
    </row>
    <row r="46" spans="2:13" ht="14.45" hidden="1" customHeight="1" x14ac:dyDescent="0.2">
      <c r="B46" s="38"/>
      <c r="M46" s="38"/>
    </row>
    <row r="47" spans="2:13" ht="14.45" hidden="1" customHeight="1" x14ac:dyDescent="0.2">
      <c r="B47" s="38"/>
      <c r="M47" s="38"/>
    </row>
    <row r="48" spans="2:13" ht="14.45" hidden="1" customHeight="1" x14ac:dyDescent="0.2">
      <c r="B48" s="38"/>
      <c r="M48" s="38"/>
    </row>
    <row r="49" spans="2:13" ht="14.45" hidden="1" customHeight="1" x14ac:dyDescent="0.2">
      <c r="B49" s="38"/>
      <c r="M49" s="38"/>
    </row>
    <row r="50" spans="2:13" s="43" customFormat="1" ht="14.45" hidden="1" customHeight="1" x14ac:dyDescent="0.25">
      <c r="B50" s="42"/>
      <c r="D50" s="62" t="s">
        <v>265</v>
      </c>
      <c r="E50" s="63"/>
      <c r="F50" s="63"/>
      <c r="G50" s="62" t="s">
        <v>266</v>
      </c>
      <c r="H50" s="63"/>
      <c r="I50" s="63"/>
      <c r="J50" s="63"/>
      <c r="K50" s="63"/>
      <c r="L50" s="63"/>
      <c r="M50" s="42"/>
    </row>
    <row r="51" spans="2:13" hidden="1" x14ac:dyDescent="0.2">
      <c r="B51" s="38"/>
      <c r="M51" s="38"/>
    </row>
    <row r="52" spans="2:13" hidden="1" x14ac:dyDescent="0.2">
      <c r="B52" s="38"/>
      <c r="M52" s="38"/>
    </row>
    <row r="53" spans="2:13" hidden="1" x14ac:dyDescent="0.2">
      <c r="B53" s="38"/>
      <c r="M53" s="38"/>
    </row>
    <row r="54" spans="2:13" hidden="1" x14ac:dyDescent="0.2">
      <c r="B54" s="38"/>
      <c r="M54" s="38"/>
    </row>
    <row r="55" spans="2:13" hidden="1" x14ac:dyDescent="0.2">
      <c r="B55" s="38"/>
      <c r="M55" s="38"/>
    </row>
    <row r="56" spans="2:13" hidden="1" x14ac:dyDescent="0.2">
      <c r="B56" s="38"/>
      <c r="M56" s="38"/>
    </row>
    <row r="57" spans="2:13" hidden="1" x14ac:dyDescent="0.2">
      <c r="B57" s="38"/>
      <c r="M57" s="38"/>
    </row>
    <row r="58" spans="2:13" hidden="1" x14ac:dyDescent="0.2">
      <c r="B58" s="38"/>
      <c r="M58" s="38"/>
    </row>
    <row r="59" spans="2:13" hidden="1" x14ac:dyDescent="0.2">
      <c r="B59" s="38"/>
      <c r="M59" s="38"/>
    </row>
    <row r="60" spans="2:13" hidden="1" x14ac:dyDescent="0.2">
      <c r="B60" s="38"/>
      <c r="M60" s="38"/>
    </row>
    <row r="61" spans="2:13" s="43" customFormat="1" ht="12.75" hidden="1" x14ac:dyDescent="0.25">
      <c r="B61" s="42"/>
      <c r="D61" s="64" t="s">
        <v>267</v>
      </c>
      <c r="E61" s="65"/>
      <c r="F61" s="66" t="s">
        <v>268</v>
      </c>
      <c r="G61" s="64" t="s">
        <v>267</v>
      </c>
      <c r="H61" s="65"/>
      <c r="I61" s="65"/>
      <c r="J61" s="67" t="s">
        <v>268</v>
      </c>
      <c r="K61" s="65"/>
      <c r="L61" s="65"/>
      <c r="M61" s="42"/>
    </row>
    <row r="62" spans="2:13" hidden="1" x14ac:dyDescent="0.2">
      <c r="B62" s="38"/>
      <c r="M62" s="38"/>
    </row>
    <row r="63" spans="2:13" hidden="1" x14ac:dyDescent="0.2">
      <c r="B63" s="38"/>
      <c r="M63" s="38"/>
    </row>
    <row r="64" spans="2:13" hidden="1" x14ac:dyDescent="0.2">
      <c r="B64" s="38"/>
      <c r="M64" s="38"/>
    </row>
    <row r="65" spans="2:13" s="43" customFormat="1" ht="12.75" hidden="1" x14ac:dyDescent="0.25">
      <c r="B65" s="42"/>
      <c r="D65" s="62" t="s">
        <v>269</v>
      </c>
      <c r="E65" s="63"/>
      <c r="F65" s="63"/>
      <c r="G65" s="62" t="s">
        <v>270</v>
      </c>
      <c r="H65" s="63"/>
      <c r="I65" s="63"/>
      <c r="J65" s="63"/>
      <c r="K65" s="63"/>
      <c r="L65" s="63"/>
      <c r="M65" s="42"/>
    </row>
    <row r="66" spans="2:13" hidden="1" x14ac:dyDescent="0.2">
      <c r="B66" s="38"/>
      <c r="M66" s="38"/>
    </row>
    <row r="67" spans="2:13" hidden="1" x14ac:dyDescent="0.2">
      <c r="B67" s="38"/>
      <c r="M67" s="38"/>
    </row>
    <row r="68" spans="2:13" hidden="1" x14ac:dyDescent="0.2">
      <c r="B68" s="38"/>
      <c r="M68" s="38"/>
    </row>
    <row r="69" spans="2:13" hidden="1" x14ac:dyDescent="0.2">
      <c r="B69" s="38"/>
      <c r="M69" s="38"/>
    </row>
    <row r="70" spans="2:13" hidden="1" x14ac:dyDescent="0.2">
      <c r="B70" s="38"/>
      <c r="M70" s="38"/>
    </row>
    <row r="71" spans="2:13" hidden="1" x14ac:dyDescent="0.2">
      <c r="B71" s="38"/>
      <c r="M71" s="38"/>
    </row>
    <row r="72" spans="2:13" hidden="1" x14ac:dyDescent="0.2">
      <c r="B72" s="38"/>
      <c r="M72" s="38"/>
    </row>
    <row r="73" spans="2:13" hidden="1" x14ac:dyDescent="0.2">
      <c r="B73" s="38"/>
      <c r="M73" s="38"/>
    </row>
    <row r="74" spans="2:13" hidden="1" x14ac:dyDescent="0.2">
      <c r="B74" s="38"/>
      <c r="M74" s="38"/>
    </row>
    <row r="75" spans="2:13" hidden="1" x14ac:dyDescent="0.2">
      <c r="B75" s="38"/>
      <c r="M75" s="38"/>
    </row>
    <row r="76" spans="2:13" s="43" customFormat="1" ht="12.75" hidden="1" x14ac:dyDescent="0.25">
      <c r="B76" s="42"/>
      <c r="D76" s="64" t="s">
        <v>267</v>
      </c>
      <c r="E76" s="65"/>
      <c r="F76" s="66" t="s">
        <v>268</v>
      </c>
      <c r="G76" s="64" t="s">
        <v>267</v>
      </c>
      <c r="H76" s="65"/>
      <c r="I76" s="65"/>
      <c r="J76" s="67" t="s">
        <v>268</v>
      </c>
      <c r="K76" s="65"/>
      <c r="L76" s="65"/>
      <c r="M76" s="42"/>
    </row>
    <row r="77" spans="2:13" s="43" customFormat="1" ht="14.45" hidden="1" customHeight="1" x14ac:dyDescent="0.25">
      <c r="B77" s="68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42"/>
    </row>
    <row r="78" spans="2:13" hidden="1" x14ac:dyDescent="0.2"/>
    <row r="79" spans="2:13" hidden="1" x14ac:dyDescent="0.2"/>
    <row r="80" spans="2:13" hidden="1" x14ac:dyDescent="0.2"/>
    <row r="81" spans="2:13" s="43" customFormat="1" ht="6.95" hidden="1" customHeight="1" x14ac:dyDescent="0.25">
      <c r="B81" s="70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42"/>
    </row>
    <row r="82" spans="2:13" s="43" customFormat="1" ht="24.95" hidden="1" customHeight="1" x14ac:dyDescent="0.25">
      <c r="B82" s="42"/>
      <c r="C82" s="39" t="s">
        <v>271</v>
      </c>
      <c r="M82" s="42"/>
    </row>
    <row r="83" spans="2:13" s="43" customFormat="1" ht="6.95" hidden="1" customHeight="1" x14ac:dyDescent="0.25">
      <c r="B83" s="42"/>
      <c r="M83" s="42"/>
    </row>
    <row r="84" spans="2:13" s="43" customFormat="1" ht="12" hidden="1" customHeight="1" x14ac:dyDescent="0.25">
      <c r="B84" s="42"/>
      <c r="C84" s="41" t="s">
        <v>232</v>
      </c>
      <c r="M84" s="42"/>
    </row>
    <row r="85" spans="2:13" s="43" customFormat="1" ht="16.5" hidden="1" customHeight="1" x14ac:dyDescent="0.25">
      <c r="B85" s="42"/>
      <c r="E85" s="143" t="str">
        <f>E7</f>
        <v>Výstavba infraštruktúry rómska ulica, lokalita L3</v>
      </c>
      <c r="F85" s="144"/>
      <c r="G85" s="144"/>
      <c r="H85" s="144"/>
      <c r="M85" s="42"/>
    </row>
    <row r="86" spans="2:13" ht="12" hidden="1" customHeight="1" x14ac:dyDescent="0.2">
      <c r="B86" s="38"/>
      <c r="C86" s="41" t="s">
        <v>233</v>
      </c>
      <c r="M86" s="38"/>
    </row>
    <row r="87" spans="2:13" s="43" customFormat="1" ht="16.5" hidden="1" customHeight="1" x14ac:dyDescent="0.25">
      <c r="B87" s="42"/>
      <c r="E87" s="143" t="s">
        <v>234</v>
      </c>
      <c r="F87" s="145"/>
      <c r="G87" s="145"/>
      <c r="H87" s="145"/>
      <c r="M87" s="42"/>
    </row>
    <row r="88" spans="2:13" s="43" customFormat="1" ht="12" hidden="1" customHeight="1" x14ac:dyDescent="0.25">
      <c r="B88" s="42"/>
      <c r="C88" s="41" t="s">
        <v>7</v>
      </c>
      <c r="M88" s="42"/>
    </row>
    <row r="89" spans="2:13" s="43" customFormat="1" ht="16.5" hidden="1" customHeight="1" x14ac:dyDescent="0.25">
      <c r="B89" s="42"/>
      <c r="E89" s="146" t="str">
        <f>E11</f>
        <v>SO 06c-2 - SO 06c-2 - Odberné elektrické zariadenie</v>
      </c>
      <c r="F89" s="145"/>
      <c r="G89" s="145"/>
      <c r="H89" s="145"/>
      <c r="M89" s="42"/>
    </row>
    <row r="90" spans="2:13" s="43" customFormat="1" ht="6.95" hidden="1" customHeight="1" x14ac:dyDescent="0.25">
      <c r="B90" s="42"/>
      <c r="M90" s="42"/>
    </row>
    <row r="91" spans="2:13" s="43" customFormat="1" ht="12" hidden="1" customHeight="1" x14ac:dyDescent="0.25">
      <c r="B91" s="42"/>
      <c r="C91" s="41" t="s">
        <v>239</v>
      </c>
      <c r="F91" s="44" t="str">
        <f>F14</f>
        <v xml:space="preserve"> </v>
      </c>
      <c r="I91" s="41" t="s">
        <v>241</v>
      </c>
      <c r="J91" s="45" t="str">
        <f>IF(J14="","",J14)</f>
        <v>15.8.2019</v>
      </c>
      <c r="M91" s="42"/>
    </row>
    <row r="92" spans="2:13" s="43" customFormat="1" ht="6.95" hidden="1" customHeight="1" x14ac:dyDescent="0.25">
      <c r="B92" s="42"/>
      <c r="M92" s="42"/>
    </row>
    <row r="93" spans="2:13" s="43" customFormat="1" ht="15.2" hidden="1" customHeight="1" x14ac:dyDescent="0.25">
      <c r="B93" s="42"/>
      <c r="C93" s="41" t="s">
        <v>242</v>
      </c>
      <c r="F93" s="44" t="str">
        <f>E17</f>
        <v xml:space="preserve"> </v>
      </c>
      <c r="I93" s="41" t="s">
        <v>246</v>
      </c>
      <c r="J93" s="72" t="str">
        <f>E23</f>
        <v>Ing. Marek Pačuta</v>
      </c>
      <c r="M93" s="42"/>
    </row>
    <row r="94" spans="2:13" s="43" customFormat="1" ht="15.2" hidden="1" customHeight="1" x14ac:dyDescent="0.25">
      <c r="B94" s="42"/>
      <c r="C94" s="41" t="s">
        <v>245</v>
      </c>
      <c r="F94" s="44" t="str">
        <f>IF(E20="","",E20)</f>
        <v xml:space="preserve"> </v>
      </c>
      <c r="I94" s="41" t="s">
        <v>248</v>
      </c>
      <c r="J94" s="72" t="str">
        <f>E26</f>
        <v>Ing. Marek Pačuta</v>
      </c>
      <c r="M94" s="42"/>
    </row>
    <row r="95" spans="2:13" s="43" customFormat="1" ht="10.35" hidden="1" customHeight="1" x14ac:dyDescent="0.25">
      <c r="B95" s="42"/>
      <c r="M95" s="42"/>
    </row>
    <row r="96" spans="2:13" s="43" customFormat="1" ht="29.25" hidden="1" customHeight="1" x14ac:dyDescent="0.25">
      <c r="B96" s="42"/>
      <c r="C96" s="73" t="s">
        <v>272</v>
      </c>
      <c r="D96" s="55"/>
      <c r="E96" s="55"/>
      <c r="F96" s="55"/>
      <c r="G96" s="55"/>
      <c r="H96" s="55"/>
      <c r="I96" s="74" t="s">
        <v>273</v>
      </c>
      <c r="J96" s="74" t="s">
        <v>274</v>
      </c>
      <c r="K96" s="74" t="s">
        <v>275</v>
      </c>
      <c r="L96" s="55"/>
      <c r="M96" s="42"/>
    </row>
    <row r="97" spans="2:47" s="43" customFormat="1" ht="10.35" hidden="1" customHeight="1" x14ac:dyDescent="0.25">
      <c r="B97" s="42"/>
      <c r="M97" s="42"/>
    </row>
    <row r="98" spans="2:47" s="43" customFormat="1" ht="22.9" hidden="1" customHeight="1" x14ac:dyDescent="0.25">
      <c r="B98" s="42"/>
      <c r="C98" s="75" t="s">
        <v>276</v>
      </c>
      <c r="I98" s="51">
        <f t="shared" ref="I98:J100" si="0">Q126</f>
        <v>0</v>
      </c>
      <c r="J98" s="51">
        <f t="shared" si="0"/>
        <v>0</v>
      </c>
      <c r="K98" s="51">
        <f>K126</f>
        <v>0</v>
      </c>
      <c r="M98" s="42"/>
      <c r="AU98" s="35" t="s">
        <v>277</v>
      </c>
    </row>
    <row r="99" spans="2:47" s="77" customFormat="1" ht="24.95" hidden="1" customHeight="1" x14ac:dyDescent="0.25">
      <c r="B99" s="76"/>
      <c r="D99" s="78" t="s">
        <v>353</v>
      </c>
      <c r="E99" s="79"/>
      <c r="F99" s="79"/>
      <c r="G99" s="79"/>
      <c r="H99" s="79"/>
      <c r="I99" s="80">
        <f t="shared" si="0"/>
        <v>0</v>
      </c>
      <c r="J99" s="80">
        <f t="shared" si="0"/>
        <v>0</v>
      </c>
      <c r="K99" s="80">
        <f>K127</f>
        <v>0</v>
      </c>
      <c r="M99" s="76"/>
    </row>
    <row r="100" spans="2:47" s="82" customFormat="1" ht="19.899999999999999" hidden="1" customHeight="1" x14ac:dyDescent="0.25">
      <c r="B100" s="81"/>
      <c r="D100" s="83" t="s">
        <v>354</v>
      </c>
      <c r="E100" s="84"/>
      <c r="F100" s="84"/>
      <c r="G100" s="84"/>
      <c r="H100" s="84"/>
      <c r="I100" s="85">
        <f t="shared" si="0"/>
        <v>0</v>
      </c>
      <c r="J100" s="85">
        <f t="shared" si="0"/>
        <v>0</v>
      </c>
      <c r="K100" s="85">
        <f>K128</f>
        <v>0</v>
      </c>
      <c r="M100" s="81"/>
    </row>
    <row r="101" spans="2:47" s="77" customFormat="1" ht="24.95" hidden="1" customHeight="1" x14ac:dyDescent="0.25">
      <c r="B101" s="76"/>
      <c r="D101" s="78" t="s">
        <v>355</v>
      </c>
      <c r="E101" s="79"/>
      <c r="F101" s="79"/>
      <c r="G101" s="79"/>
      <c r="H101" s="79"/>
      <c r="I101" s="80">
        <f>Q131</f>
        <v>0</v>
      </c>
      <c r="J101" s="80">
        <f>R131</f>
        <v>0</v>
      </c>
      <c r="K101" s="80">
        <f>K131</f>
        <v>0</v>
      </c>
      <c r="M101" s="76"/>
    </row>
    <row r="102" spans="2:47" s="82" customFormat="1" ht="19.899999999999999" hidden="1" customHeight="1" x14ac:dyDescent="0.25">
      <c r="B102" s="81"/>
      <c r="D102" s="83" t="s">
        <v>279</v>
      </c>
      <c r="E102" s="84"/>
      <c r="F102" s="84"/>
      <c r="G102" s="84"/>
      <c r="H102" s="84"/>
      <c r="I102" s="85">
        <f>Q132</f>
        <v>0</v>
      </c>
      <c r="J102" s="85">
        <f>R132</f>
        <v>0</v>
      </c>
      <c r="K102" s="85">
        <f>K132</f>
        <v>0</v>
      </c>
      <c r="M102" s="81"/>
    </row>
    <row r="103" spans="2:47" s="82" customFormat="1" ht="19.899999999999999" hidden="1" customHeight="1" x14ac:dyDescent="0.25">
      <c r="B103" s="81"/>
      <c r="D103" s="83" t="s">
        <v>356</v>
      </c>
      <c r="E103" s="84"/>
      <c r="F103" s="84"/>
      <c r="G103" s="84"/>
      <c r="H103" s="84"/>
      <c r="I103" s="85">
        <f>Q164</f>
        <v>0</v>
      </c>
      <c r="J103" s="85">
        <f>R164</f>
        <v>0</v>
      </c>
      <c r="K103" s="85">
        <f>K164</f>
        <v>0</v>
      </c>
      <c r="M103" s="81"/>
    </row>
    <row r="104" spans="2:47" s="77" customFormat="1" ht="24.95" hidden="1" customHeight="1" x14ac:dyDescent="0.25">
      <c r="B104" s="76"/>
      <c r="D104" s="78" t="s">
        <v>357</v>
      </c>
      <c r="E104" s="79"/>
      <c r="F104" s="79"/>
      <c r="G104" s="79"/>
      <c r="H104" s="79"/>
      <c r="I104" s="80">
        <f>Q174</f>
        <v>0</v>
      </c>
      <c r="J104" s="80">
        <f>R174</f>
        <v>0</v>
      </c>
      <c r="K104" s="80">
        <f>K174</f>
        <v>0</v>
      </c>
      <c r="M104" s="76"/>
    </row>
    <row r="105" spans="2:47" s="43" customFormat="1" ht="21.75" hidden="1" customHeight="1" x14ac:dyDescent="0.25">
      <c r="B105" s="42"/>
      <c r="M105" s="42"/>
    </row>
    <row r="106" spans="2:47" s="43" customFormat="1" ht="6.95" hidden="1" customHeight="1" x14ac:dyDescent="0.25"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42"/>
    </row>
    <row r="107" spans="2:47" hidden="1" x14ac:dyDescent="0.2"/>
    <row r="108" spans="2:47" hidden="1" x14ac:dyDescent="0.2"/>
    <row r="109" spans="2:47" hidden="1" x14ac:dyDescent="0.2"/>
    <row r="110" spans="2:47" s="43" customFormat="1" ht="6.95" customHeight="1" x14ac:dyDescent="0.25">
      <c r="B110" s="70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42"/>
    </row>
    <row r="111" spans="2:47" s="43" customFormat="1" ht="24.95" customHeight="1" x14ac:dyDescent="0.25">
      <c r="B111" s="42"/>
      <c r="C111" s="39" t="s">
        <v>281</v>
      </c>
      <c r="M111" s="42"/>
    </row>
    <row r="112" spans="2:47" s="43" customFormat="1" ht="6.95" customHeight="1" x14ac:dyDescent="0.25">
      <c r="B112" s="42"/>
      <c r="M112" s="42"/>
    </row>
    <row r="113" spans="2:63" s="43" customFormat="1" ht="12" customHeight="1" x14ac:dyDescent="0.25">
      <c r="B113" s="42"/>
      <c r="C113" s="41" t="s">
        <v>232</v>
      </c>
      <c r="M113" s="42"/>
    </row>
    <row r="114" spans="2:63" s="43" customFormat="1" ht="16.5" customHeight="1" x14ac:dyDescent="0.25">
      <c r="B114" s="42"/>
      <c r="E114" s="143" t="str">
        <f>E7</f>
        <v>Výstavba infraštruktúry rómska ulica, lokalita L3</v>
      </c>
      <c r="F114" s="144"/>
      <c r="G114" s="144"/>
      <c r="H114" s="144"/>
      <c r="M114" s="42"/>
    </row>
    <row r="115" spans="2:63" ht="12" customHeight="1" x14ac:dyDescent="0.2">
      <c r="B115" s="38"/>
      <c r="C115" s="41" t="s">
        <v>233</v>
      </c>
      <c r="M115" s="38"/>
    </row>
    <row r="116" spans="2:63" s="43" customFormat="1" ht="16.5" customHeight="1" x14ac:dyDescent="0.25">
      <c r="B116" s="42"/>
      <c r="E116" s="143" t="s">
        <v>234</v>
      </c>
      <c r="F116" s="145"/>
      <c r="G116" s="145"/>
      <c r="H116" s="145"/>
      <c r="M116" s="42"/>
    </row>
    <row r="117" spans="2:63" s="43" customFormat="1" ht="12" customHeight="1" x14ac:dyDescent="0.25">
      <c r="B117" s="42"/>
      <c r="C117" s="41" t="s">
        <v>7</v>
      </c>
      <c r="M117" s="42"/>
    </row>
    <row r="118" spans="2:63" s="43" customFormat="1" ht="16.5" customHeight="1" x14ac:dyDescent="0.25">
      <c r="B118" s="42"/>
      <c r="E118" s="146" t="str">
        <f>E11</f>
        <v>SO 06c-2 - SO 06c-2 - Odberné elektrické zariadenie</v>
      </c>
      <c r="F118" s="145"/>
      <c r="G118" s="145"/>
      <c r="H118" s="145"/>
      <c r="M118" s="42"/>
    </row>
    <row r="119" spans="2:63" s="43" customFormat="1" ht="6.95" customHeight="1" x14ac:dyDescent="0.25">
      <c r="B119" s="42"/>
      <c r="M119" s="42"/>
    </row>
    <row r="120" spans="2:63" s="43" customFormat="1" ht="12" customHeight="1" x14ac:dyDescent="0.25">
      <c r="B120" s="42"/>
      <c r="C120" s="41" t="s">
        <v>239</v>
      </c>
      <c r="F120" s="44" t="str">
        <f>F14</f>
        <v xml:space="preserve"> </v>
      </c>
      <c r="I120" s="41" t="s">
        <v>241</v>
      </c>
      <c r="J120" s="45" t="str">
        <f>IF(J14="","",J14)</f>
        <v>15.8.2019</v>
      </c>
      <c r="M120" s="42"/>
    </row>
    <row r="121" spans="2:63" s="43" customFormat="1" ht="6.95" customHeight="1" x14ac:dyDescent="0.25">
      <c r="B121" s="42"/>
      <c r="M121" s="42"/>
    </row>
    <row r="122" spans="2:63" s="43" customFormat="1" ht="15.2" customHeight="1" x14ac:dyDescent="0.25">
      <c r="B122" s="42"/>
      <c r="C122" s="41" t="s">
        <v>242</v>
      </c>
      <c r="F122" s="44" t="str">
        <f>E17</f>
        <v xml:space="preserve"> </v>
      </c>
      <c r="I122" s="41" t="s">
        <v>246</v>
      </c>
      <c r="J122" s="72" t="str">
        <f>E23</f>
        <v>Ing. Marek Pačuta</v>
      </c>
      <c r="M122" s="42"/>
    </row>
    <row r="123" spans="2:63" s="43" customFormat="1" ht="15.2" customHeight="1" x14ac:dyDescent="0.25">
      <c r="B123" s="42"/>
      <c r="C123" s="41" t="s">
        <v>245</v>
      </c>
      <c r="F123" s="44" t="str">
        <f>IF(E20="","",E20)</f>
        <v xml:space="preserve"> </v>
      </c>
      <c r="I123" s="41" t="s">
        <v>248</v>
      </c>
      <c r="J123" s="72" t="str">
        <f>E26</f>
        <v>Ing. Marek Pačuta</v>
      </c>
      <c r="M123" s="42"/>
    </row>
    <row r="124" spans="2:63" s="43" customFormat="1" ht="10.35" customHeight="1" x14ac:dyDescent="0.25">
      <c r="B124" s="42"/>
      <c r="M124" s="42"/>
    </row>
    <row r="125" spans="2:63" s="94" customFormat="1" ht="29.25" customHeight="1" x14ac:dyDescent="0.25">
      <c r="B125" s="86"/>
      <c r="C125" s="87" t="s">
        <v>282</v>
      </c>
      <c r="D125" s="88" t="s">
        <v>283</v>
      </c>
      <c r="E125" s="88" t="s">
        <v>284</v>
      </c>
      <c r="F125" s="88" t="s">
        <v>285</v>
      </c>
      <c r="G125" s="88" t="s">
        <v>14</v>
      </c>
      <c r="H125" s="88" t="s">
        <v>286</v>
      </c>
      <c r="I125" s="88" t="s">
        <v>287</v>
      </c>
      <c r="J125" s="88" t="s">
        <v>288</v>
      </c>
      <c r="K125" s="89" t="s">
        <v>275</v>
      </c>
      <c r="L125" s="90" t="s">
        <v>289</v>
      </c>
      <c r="M125" s="86"/>
      <c r="N125" s="91" t="s">
        <v>237</v>
      </c>
      <c r="O125" s="92" t="s">
        <v>256</v>
      </c>
      <c r="P125" s="92" t="s">
        <v>290</v>
      </c>
      <c r="Q125" s="92" t="s">
        <v>291</v>
      </c>
      <c r="R125" s="92" t="s">
        <v>292</v>
      </c>
      <c r="S125" s="92" t="s">
        <v>293</v>
      </c>
      <c r="T125" s="92" t="s">
        <v>294</v>
      </c>
      <c r="U125" s="92" t="s">
        <v>295</v>
      </c>
      <c r="V125" s="92" t="s">
        <v>296</v>
      </c>
      <c r="W125" s="92" t="s">
        <v>297</v>
      </c>
      <c r="X125" s="93" t="s">
        <v>298</v>
      </c>
    </row>
    <row r="126" spans="2:63" s="43" customFormat="1" ht="22.9" customHeight="1" x14ac:dyDescent="0.25">
      <c r="B126" s="42"/>
      <c r="C126" s="95" t="s">
        <v>276</v>
      </c>
      <c r="K126" s="96">
        <f>BK126</f>
        <v>0</v>
      </c>
      <c r="M126" s="42"/>
      <c r="N126" s="97"/>
      <c r="O126" s="48"/>
      <c r="P126" s="48"/>
      <c r="Q126" s="98">
        <f>Q127+Q131+Q174</f>
        <v>0</v>
      </c>
      <c r="R126" s="98">
        <f>R127+R131+R174</f>
        <v>0</v>
      </c>
      <c r="S126" s="48"/>
      <c r="T126" s="99">
        <f>T127+T131+T174</f>
        <v>0</v>
      </c>
      <c r="U126" s="48"/>
      <c r="V126" s="99">
        <f>V127+V131+V174</f>
        <v>0</v>
      </c>
      <c r="W126" s="48"/>
      <c r="X126" s="100">
        <f>X127+X131+X174</f>
        <v>0</v>
      </c>
      <c r="AT126" s="35" t="s">
        <v>299</v>
      </c>
      <c r="AU126" s="35" t="s">
        <v>277</v>
      </c>
      <c r="BK126" s="101">
        <f>BK127+BK131+BK174</f>
        <v>0</v>
      </c>
    </row>
    <row r="127" spans="2:63" s="103" customFormat="1" ht="25.9" customHeight="1" x14ac:dyDescent="0.2">
      <c r="B127" s="102"/>
      <c r="D127" s="104" t="s">
        <v>299</v>
      </c>
      <c r="E127" s="105" t="s">
        <v>26</v>
      </c>
      <c r="F127" s="105" t="s">
        <v>358</v>
      </c>
      <c r="K127" s="106">
        <f>BK127</f>
        <v>0</v>
      </c>
      <c r="M127" s="102"/>
      <c r="N127" s="107"/>
      <c r="Q127" s="108">
        <f>Q128</f>
        <v>0</v>
      </c>
      <c r="R127" s="108">
        <f>R128</f>
        <v>0</v>
      </c>
      <c r="T127" s="109">
        <f>T128</f>
        <v>0</v>
      </c>
      <c r="V127" s="109">
        <f>V128</f>
        <v>0</v>
      </c>
      <c r="X127" s="110">
        <f>X128</f>
        <v>0</v>
      </c>
      <c r="AR127" s="104" t="s">
        <v>18</v>
      </c>
      <c r="AT127" s="111" t="s">
        <v>299</v>
      </c>
      <c r="AU127" s="111" t="s">
        <v>228</v>
      </c>
      <c r="AY127" s="104" t="s">
        <v>300</v>
      </c>
      <c r="BK127" s="112">
        <f>BK128</f>
        <v>0</v>
      </c>
    </row>
    <row r="128" spans="2:63" s="103" customFormat="1" ht="22.9" customHeight="1" x14ac:dyDescent="0.2">
      <c r="B128" s="102"/>
      <c r="D128" s="104" t="s">
        <v>299</v>
      </c>
      <c r="E128" s="113" t="s">
        <v>19</v>
      </c>
      <c r="F128" s="113" t="s">
        <v>359</v>
      </c>
      <c r="K128" s="114">
        <f>BK128</f>
        <v>0</v>
      </c>
      <c r="M128" s="102"/>
      <c r="N128" s="107"/>
      <c r="Q128" s="108">
        <f>SUM(Q129:Q130)</f>
        <v>0</v>
      </c>
      <c r="R128" s="108">
        <f>SUM(R129:R130)</f>
        <v>0</v>
      </c>
      <c r="T128" s="109">
        <f>SUM(T129:T130)</f>
        <v>0</v>
      </c>
      <c r="V128" s="109">
        <f>SUM(V129:V130)</f>
        <v>0</v>
      </c>
      <c r="X128" s="110">
        <f>SUM(X129:X130)</f>
        <v>0</v>
      </c>
      <c r="AR128" s="104" t="s">
        <v>18</v>
      </c>
      <c r="AT128" s="111" t="s">
        <v>299</v>
      </c>
      <c r="AU128" s="111" t="s">
        <v>18</v>
      </c>
      <c r="AY128" s="104" t="s">
        <v>300</v>
      </c>
      <c r="BK128" s="112">
        <f>SUM(BK129:BK130)</f>
        <v>0</v>
      </c>
    </row>
    <row r="129" spans="2:65" s="43" customFormat="1" ht="16.5" customHeight="1" x14ac:dyDescent="0.25">
      <c r="B129" s="115"/>
      <c r="C129" s="116" t="s">
        <v>18</v>
      </c>
      <c r="D129" s="116" t="s">
        <v>303</v>
      </c>
      <c r="E129" s="117" t="s">
        <v>360</v>
      </c>
      <c r="F129" s="118" t="s">
        <v>361</v>
      </c>
      <c r="G129" s="119" t="s">
        <v>32</v>
      </c>
      <c r="H129" s="120">
        <v>0.79</v>
      </c>
      <c r="I129" s="120">
        <v>0</v>
      </c>
      <c r="J129" s="120">
        <v>0</v>
      </c>
      <c r="K129" s="120">
        <f>ROUND(P129*H129,3)</f>
        <v>0</v>
      </c>
      <c r="L129" s="121"/>
      <c r="M129" s="42"/>
      <c r="N129" s="122" t="s">
        <v>237</v>
      </c>
      <c r="O129" s="123" t="s">
        <v>258</v>
      </c>
      <c r="P129" s="124">
        <f>I129+J129</f>
        <v>0</v>
      </c>
      <c r="Q129" s="124">
        <f>ROUND(I129*H129,3)</f>
        <v>0</v>
      </c>
      <c r="R129" s="124">
        <f>ROUND(J129*H129,3)</f>
        <v>0</v>
      </c>
      <c r="S129" s="125">
        <v>0</v>
      </c>
      <c r="T129" s="125">
        <f>S129*H129</f>
        <v>0</v>
      </c>
      <c r="U129" s="125">
        <v>0</v>
      </c>
      <c r="V129" s="125">
        <f>U129*H129</f>
        <v>0</v>
      </c>
      <c r="W129" s="125">
        <v>0</v>
      </c>
      <c r="X129" s="126">
        <f>W129*H129</f>
        <v>0</v>
      </c>
      <c r="AR129" s="127" t="s">
        <v>21</v>
      </c>
      <c r="AT129" s="127" t="s">
        <v>303</v>
      </c>
      <c r="AU129" s="127" t="s">
        <v>19</v>
      </c>
      <c r="AY129" s="35" t="s">
        <v>300</v>
      </c>
      <c r="BE129" s="128">
        <f>IF(O129="základná",K129,0)</f>
        <v>0</v>
      </c>
      <c r="BF129" s="128">
        <f>IF(O129="znížená",K129,0)</f>
        <v>0</v>
      </c>
      <c r="BG129" s="128">
        <f>IF(O129="zákl. prenesená",K129,0)</f>
        <v>0</v>
      </c>
      <c r="BH129" s="128">
        <f>IF(O129="zníž. prenesená",K129,0)</f>
        <v>0</v>
      </c>
      <c r="BI129" s="128">
        <f>IF(O129="nulová",K129,0)</f>
        <v>0</v>
      </c>
      <c r="BJ129" s="35" t="s">
        <v>19</v>
      </c>
      <c r="BK129" s="129">
        <f>ROUND(P129*H129,3)</f>
        <v>0</v>
      </c>
      <c r="BL129" s="35" t="s">
        <v>21</v>
      </c>
      <c r="BM129" s="127" t="s">
        <v>19</v>
      </c>
    </row>
    <row r="130" spans="2:65" s="43" customFormat="1" ht="24" customHeight="1" x14ac:dyDescent="0.25">
      <c r="B130" s="115"/>
      <c r="C130" s="130" t="s">
        <v>19</v>
      </c>
      <c r="D130" s="130" t="s">
        <v>123</v>
      </c>
      <c r="E130" s="131" t="s">
        <v>362</v>
      </c>
      <c r="F130" s="132" t="s">
        <v>363</v>
      </c>
      <c r="G130" s="133" t="s">
        <v>32</v>
      </c>
      <c r="H130" s="134">
        <v>0.79</v>
      </c>
      <c r="I130" s="134">
        <v>0</v>
      </c>
      <c r="J130" s="135"/>
      <c r="K130" s="134">
        <f>ROUND(P130*H130,3)</f>
        <v>0</v>
      </c>
      <c r="L130" s="135"/>
      <c r="M130" s="136"/>
      <c r="N130" s="137" t="s">
        <v>237</v>
      </c>
      <c r="O130" s="123" t="s">
        <v>258</v>
      </c>
      <c r="P130" s="124">
        <f>I130+J130</f>
        <v>0</v>
      </c>
      <c r="Q130" s="124">
        <f>ROUND(I130*H130,3)</f>
        <v>0</v>
      </c>
      <c r="R130" s="124">
        <f>ROUND(J130*H130,3)</f>
        <v>0</v>
      </c>
      <c r="S130" s="125">
        <v>0</v>
      </c>
      <c r="T130" s="125">
        <f>S130*H130</f>
        <v>0</v>
      </c>
      <c r="U130" s="125">
        <v>0</v>
      </c>
      <c r="V130" s="125">
        <f>U130*H130</f>
        <v>0</v>
      </c>
      <c r="W130" s="125">
        <v>0</v>
      </c>
      <c r="X130" s="126">
        <f>W130*H130</f>
        <v>0</v>
      </c>
      <c r="AR130" s="127" t="s">
        <v>25</v>
      </c>
      <c r="AT130" s="127" t="s">
        <v>123</v>
      </c>
      <c r="AU130" s="127" t="s">
        <v>19</v>
      </c>
      <c r="AY130" s="35" t="s">
        <v>300</v>
      </c>
      <c r="BE130" s="128">
        <f>IF(O130="základná",K130,0)</f>
        <v>0</v>
      </c>
      <c r="BF130" s="128">
        <f>IF(O130="znížená",K130,0)</f>
        <v>0</v>
      </c>
      <c r="BG130" s="128">
        <f>IF(O130="zákl. prenesená",K130,0)</f>
        <v>0</v>
      </c>
      <c r="BH130" s="128">
        <f>IF(O130="zníž. prenesená",K130,0)</f>
        <v>0</v>
      </c>
      <c r="BI130" s="128">
        <f>IF(O130="nulová",K130,0)</f>
        <v>0</v>
      </c>
      <c r="BJ130" s="35" t="s">
        <v>19</v>
      </c>
      <c r="BK130" s="129">
        <f>ROUND(P130*H130,3)</f>
        <v>0</v>
      </c>
      <c r="BL130" s="35" t="s">
        <v>21</v>
      </c>
      <c r="BM130" s="127" t="s">
        <v>21</v>
      </c>
    </row>
    <row r="131" spans="2:65" s="103" customFormat="1" ht="25.9" customHeight="1" x14ac:dyDescent="0.2">
      <c r="B131" s="102"/>
      <c r="D131" s="104" t="s">
        <v>299</v>
      </c>
      <c r="E131" s="105" t="s">
        <v>123</v>
      </c>
      <c r="F131" s="105" t="s">
        <v>364</v>
      </c>
      <c r="K131" s="106">
        <f>BK131</f>
        <v>0</v>
      </c>
      <c r="M131" s="102"/>
      <c r="N131" s="107"/>
      <c r="Q131" s="108">
        <f>Q132+Q164</f>
        <v>0</v>
      </c>
      <c r="R131" s="108">
        <f>R132+R164</f>
        <v>0</v>
      </c>
      <c r="T131" s="109">
        <f>T132+T164</f>
        <v>0</v>
      </c>
      <c r="V131" s="109">
        <f>V132+V164</f>
        <v>0</v>
      </c>
      <c r="X131" s="110">
        <f>X132+X164</f>
        <v>0</v>
      </c>
      <c r="AR131" s="104" t="s">
        <v>20</v>
      </c>
      <c r="AT131" s="111" t="s">
        <v>299</v>
      </c>
      <c r="AU131" s="111" t="s">
        <v>228</v>
      </c>
      <c r="AY131" s="104" t="s">
        <v>300</v>
      </c>
      <c r="BK131" s="112">
        <f>BK132+BK164</f>
        <v>0</v>
      </c>
    </row>
    <row r="132" spans="2:65" s="103" customFormat="1" ht="22.9" customHeight="1" x14ac:dyDescent="0.2">
      <c r="B132" s="102"/>
      <c r="D132" s="104" t="s">
        <v>299</v>
      </c>
      <c r="E132" s="113" t="s">
        <v>301</v>
      </c>
      <c r="F132" s="113" t="s">
        <v>302</v>
      </c>
      <c r="K132" s="114">
        <f>BK132</f>
        <v>0</v>
      </c>
      <c r="M132" s="102"/>
      <c r="N132" s="107"/>
      <c r="Q132" s="108">
        <f>SUM(Q133:Q163)</f>
        <v>0</v>
      </c>
      <c r="R132" s="108">
        <f>SUM(R133:R163)</f>
        <v>0</v>
      </c>
      <c r="T132" s="109">
        <f>SUM(T133:T163)</f>
        <v>0</v>
      </c>
      <c r="V132" s="109">
        <f>SUM(V133:V163)</f>
        <v>0</v>
      </c>
      <c r="X132" s="110">
        <f>SUM(X133:X163)</f>
        <v>0</v>
      </c>
      <c r="AR132" s="104" t="s">
        <v>20</v>
      </c>
      <c r="AT132" s="111" t="s">
        <v>299</v>
      </c>
      <c r="AU132" s="111" t="s">
        <v>18</v>
      </c>
      <c r="AY132" s="104" t="s">
        <v>300</v>
      </c>
      <c r="BK132" s="112">
        <f>SUM(BK133:BK163)</f>
        <v>0</v>
      </c>
    </row>
    <row r="133" spans="2:65" s="43" customFormat="1" ht="24" customHeight="1" x14ac:dyDescent="0.25">
      <c r="B133" s="115"/>
      <c r="C133" s="116" t="s">
        <v>20</v>
      </c>
      <c r="D133" s="116" t="s">
        <v>303</v>
      </c>
      <c r="E133" s="117" t="s">
        <v>365</v>
      </c>
      <c r="F133" s="118" t="s">
        <v>366</v>
      </c>
      <c r="G133" s="119" t="s">
        <v>115</v>
      </c>
      <c r="H133" s="120">
        <v>13</v>
      </c>
      <c r="I133" s="120">
        <v>0</v>
      </c>
      <c r="J133" s="120">
        <v>0</v>
      </c>
      <c r="K133" s="120">
        <f t="shared" ref="K133:K163" si="1">ROUND(P133*H133,3)</f>
        <v>0</v>
      </c>
      <c r="L133" s="121"/>
      <c r="M133" s="42"/>
      <c r="N133" s="122" t="s">
        <v>237</v>
      </c>
      <c r="O133" s="123" t="s">
        <v>258</v>
      </c>
      <c r="P133" s="124">
        <f t="shared" ref="P133:P163" si="2">I133+J133</f>
        <v>0</v>
      </c>
      <c r="Q133" s="124">
        <f t="shared" ref="Q133:Q163" si="3">ROUND(I133*H133,3)</f>
        <v>0</v>
      </c>
      <c r="R133" s="124">
        <f t="shared" ref="R133:R163" si="4">ROUND(J133*H133,3)</f>
        <v>0</v>
      </c>
      <c r="S133" s="125">
        <v>0</v>
      </c>
      <c r="T133" s="125">
        <f t="shared" ref="T133:T163" si="5">S133*H133</f>
        <v>0</v>
      </c>
      <c r="U133" s="125">
        <v>0</v>
      </c>
      <c r="V133" s="125">
        <f t="shared" ref="V133:V163" si="6">U133*H133</f>
        <v>0</v>
      </c>
      <c r="W133" s="125">
        <v>0</v>
      </c>
      <c r="X133" s="126">
        <f t="shared" ref="X133:X163" si="7">W133*H133</f>
        <v>0</v>
      </c>
      <c r="AR133" s="127" t="s">
        <v>306</v>
      </c>
      <c r="AT133" s="127" t="s">
        <v>303</v>
      </c>
      <c r="AU133" s="127" t="s">
        <v>19</v>
      </c>
      <c r="AY133" s="35" t="s">
        <v>300</v>
      </c>
      <c r="BE133" s="128">
        <f t="shared" ref="BE133:BE163" si="8">IF(O133="základná",K133,0)</f>
        <v>0</v>
      </c>
      <c r="BF133" s="128">
        <f t="shared" ref="BF133:BF163" si="9">IF(O133="znížená",K133,0)</f>
        <v>0</v>
      </c>
      <c r="BG133" s="128">
        <f t="shared" ref="BG133:BG163" si="10">IF(O133="zákl. prenesená",K133,0)</f>
        <v>0</v>
      </c>
      <c r="BH133" s="128">
        <f t="shared" ref="BH133:BH163" si="11">IF(O133="zníž. prenesená",K133,0)</f>
        <v>0</v>
      </c>
      <c r="BI133" s="128">
        <f t="shared" ref="BI133:BI163" si="12">IF(O133="nulová",K133,0)</f>
        <v>0</v>
      </c>
      <c r="BJ133" s="35" t="s">
        <v>19</v>
      </c>
      <c r="BK133" s="129">
        <f t="shared" ref="BK133:BK163" si="13">ROUND(P133*H133,3)</f>
        <v>0</v>
      </c>
      <c r="BL133" s="35" t="s">
        <v>306</v>
      </c>
      <c r="BM133" s="127" t="s">
        <v>23</v>
      </c>
    </row>
    <row r="134" spans="2:65" s="43" customFormat="1" ht="16.5" customHeight="1" x14ac:dyDescent="0.25">
      <c r="B134" s="115"/>
      <c r="C134" s="130" t="s">
        <v>21</v>
      </c>
      <c r="D134" s="130" t="s">
        <v>123</v>
      </c>
      <c r="E134" s="131" t="s">
        <v>367</v>
      </c>
      <c r="F134" s="132" t="s">
        <v>368</v>
      </c>
      <c r="G134" s="133" t="s">
        <v>123</v>
      </c>
      <c r="H134" s="134">
        <v>13</v>
      </c>
      <c r="I134" s="134">
        <v>0</v>
      </c>
      <c r="J134" s="135"/>
      <c r="K134" s="134">
        <f t="shared" si="1"/>
        <v>0</v>
      </c>
      <c r="L134" s="135"/>
      <c r="M134" s="136"/>
      <c r="N134" s="137" t="s">
        <v>237</v>
      </c>
      <c r="O134" s="123" t="s">
        <v>258</v>
      </c>
      <c r="P134" s="124">
        <f t="shared" si="2"/>
        <v>0</v>
      </c>
      <c r="Q134" s="124">
        <f t="shared" si="3"/>
        <v>0</v>
      </c>
      <c r="R134" s="124">
        <f t="shared" si="4"/>
        <v>0</v>
      </c>
      <c r="S134" s="125">
        <v>0</v>
      </c>
      <c r="T134" s="125">
        <f t="shared" si="5"/>
        <v>0</v>
      </c>
      <c r="U134" s="125">
        <v>0</v>
      </c>
      <c r="V134" s="125">
        <f t="shared" si="6"/>
        <v>0</v>
      </c>
      <c r="W134" s="125">
        <v>0</v>
      </c>
      <c r="X134" s="126">
        <f t="shared" si="7"/>
        <v>0</v>
      </c>
      <c r="AR134" s="127" t="s">
        <v>310</v>
      </c>
      <c r="AT134" s="127" t="s">
        <v>123</v>
      </c>
      <c r="AU134" s="127" t="s">
        <v>19</v>
      </c>
      <c r="AY134" s="35" t="s">
        <v>300</v>
      </c>
      <c r="BE134" s="128">
        <f t="shared" si="8"/>
        <v>0</v>
      </c>
      <c r="BF134" s="128">
        <f t="shared" si="9"/>
        <v>0</v>
      </c>
      <c r="BG134" s="128">
        <f t="shared" si="10"/>
        <v>0</v>
      </c>
      <c r="BH134" s="128">
        <f t="shared" si="11"/>
        <v>0</v>
      </c>
      <c r="BI134" s="128">
        <f t="shared" si="12"/>
        <v>0</v>
      </c>
      <c r="BJ134" s="35" t="s">
        <v>19</v>
      </c>
      <c r="BK134" s="129">
        <f t="shared" si="13"/>
        <v>0</v>
      </c>
      <c r="BL134" s="35" t="s">
        <v>306</v>
      </c>
      <c r="BM134" s="127" t="s">
        <v>25</v>
      </c>
    </row>
    <row r="135" spans="2:65" s="43" customFormat="1" ht="24" customHeight="1" x14ac:dyDescent="0.25">
      <c r="B135" s="115"/>
      <c r="C135" s="116" t="s">
        <v>22</v>
      </c>
      <c r="D135" s="116" t="s">
        <v>303</v>
      </c>
      <c r="E135" s="117" t="s">
        <v>369</v>
      </c>
      <c r="F135" s="118" t="s">
        <v>370</v>
      </c>
      <c r="G135" s="119" t="s">
        <v>115</v>
      </c>
      <c r="H135" s="120">
        <v>3</v>
      </c>
      <c r="I135" s="120">
        <v>0</v>
      </c>
      <c r="J135" s="120">
        <v>0</v>
      </c>
      <c r="K135" s="120">
        <f t="shared" si="1"/>
        <v>0</v>
      </c>
      <c r="L135" s="121"/>
      <c r="M135" s="42"/>
      <c r="N135" s="122" t="s">
        <v>237</v>
      </c>
      <c r="O135" s="123" t="s">
        <v>258</v>
      </c>
      <c r="P135" s="124">
        <f t="shared" si="2"/>
        <v>0</v>
      </c>
      <c r="Q135" s="124">
        <f t="shared" si="3"/>
        <v>0</v>
      </c>
      <c r="R135" s="124">
        <f t="shared" si="4"/>
        <v>0</v>
      </c>
      <c r="S135" s="125">
        <v>0</v>
      </c>
      <c r="T135" s="125">
        <f t="shared" si="5"/>
        <v>0</v>
      </c>
      <c r="U135" s="125">
        <v>0</v>
      </c>
      <c r="V135" s="125">
        <f t="shared" si="6"/>
        <v>0</v>
      </c>
      <c r="W135" s="125">
        <v>0</v>
      </c>
      <c r="X135" s="126">
        <f t="shared" si="7"/>
        <v>0</v>
      </c>
      <c r="AR135" s="127" t="s">
        <v>306</v>
      </c>
      <c r="AT135" s="127" t="s">
        <v>303</v>
      </c>
      <c r="AU135" s="127" t="s">
        <v>19</v>
      </c>
      <c r="AY135" s="35" t="s">
        <v>300</v>
      </c>
      <c r="BE135" s="128">
        <f t="shared" si="8"/>
        <v>0</v>
      </c>
      <c r="BF135" s="128">
        <f t="shared" si="9"/>
        <v>0</v>
      </c>
      <c r="BG135" s="128">
        <f t="shared" si="10"/>
        <v>0</v>
      </c>
      <c r="BH135" s="128">
        <f t="shared" si="11"/>
        <v>0</v>
      </c>
      <c r="BI135" s="128">
        <f t="shared" si="12"/>
        <v>0</v>
      </c>
      <c r="BJ135" s="35" t="s">
        <v>19</v>
      </c>
      <c r="BK135" s="129">
        <f t="shared" si="13"/>
        <v>0</v>
      </c>
      <c r="BL135" s="35" t="s">
        <v>306</v>
      </c>
      <c r="BM135" s="127" t="s">
        <v>335</v>
      </c>
    </row>
    <row r="136" spans="2:65" s="43" customFormat="1" ht="16.5" customHeight="1" x14ac:dyDescent="0.25">
      <c r="B136" s="115"/>
      <c r="C136" s="130" t="s">
        <v>23</v>
      </c>
      <c r="D136" s="130" t="s">
        <v>123</v>
      </c>
      <c r="E136" s="131" t="s">
        <v>371</v>
      </c>
      <c r="F136" s="132" t="s">
        <v>372</v>
      </c>
      <c r="G136" s="133" t="s">
        <v>123</v>
      </c>
      <c r="H136" s="134">
        <v>3</v>
      </c>
      <c r="I136" s="134">
        <v>0</v>
      </c>
      <c r="J136" s="135"/>
      <c r="K136" s="134">
        <f t="shared" si="1"/>
        <v>0</v>
      </c>
      <c r="L136" s="135"/>
      <c r="M136" s="136"/>
      <c r="N136" s="137" t="s">
        <v>237</v>
      </c>
      <c r="O136" s="123" t="s">
        <v>258</v>
      </c>
      <c r="P136" s="124">
        <f t="shared" si="2"/>
        <v>0</v>
      </c>
      <c r="Q136" s="124">
        <f t="shared" si="3"/>
        <v>0</v>
      </c>
      <c r="R136" s="124">
        <f t="shared" si="4"/>
        <v>0</v>
      </c>
      <c r="S136" s="125">
        <v>0</v>
      </c>
      <c r="T136" s="125">
        <f t="shared" si="5"/>
        <v>0</v>
      </c>
      <c r="U136" s="125">
        <v>0</v>
      </c>
      <c r="V136" s="125">
        <f t="shared" si="6"/>
        <v>0</v>
      </c>
      <c r="W136" s="125">
        <v>0</v>
      </c>
      <c r="X136" s="126">
        <f t="shared" si="7"/>
        <v>0</v>
      </c>
      <c r="AR136" s="127" t="s">
        <v>310</v>
      </c>
      <c r="AT136" s="127" t="s">
        <v>123</v>
      </c>
      <c r="AU136" s="127" t="s">
        <v>19</v>
      </c>
      <c r="AY136" s="35" t="s">
        <v>300</v>
      </c>
      <c r="BE136" s="128">
        <f t="shared" si="8"/>
        <v>0</v>
      </c>
      <c r="BF136" s="128">
        <f t="shared" si="9"/>
        <v>0</v>
      </c>
      <c r="BG136" s="128">
        <f t="shared" si="10"/>
        <v>0</v>
      </c>
      <c r="BH136" s="128">
        <f t="shared" si="11"/>
        <v>0</v>
      </c>
      <c r="BI136" s="128">
        <f t="shared" si="12"/>
        <v>0</v>
      </c>
      <c r="BJ136" s="35" t="s">
        <v>19</v>
      </c>
      <c r="BK136" s="129">
        <f t="shared" si="13"/>
        <v>0</v>
      </c>
      <c r="BL136" s="35" t="s">
        <v>306</v>
      </c>
      <c r="BM136" s="127" t="s">
        <v>345</v>
      </c>
    </row>
    <row r="137" spans="2:65" s="43" customFormat="1" ht="16.5" customHeight="1" x14ac:dyDescent="0.25">
      <c r="B137" s="115"/>
      <c r="C137" s="130" t="s">
        <v>24</v>
      </c>
      <c r="D137" s="130" t="s">
        <v>123</v>
      </c>
      <c r="E137" s="131" t="s">
        <v>325</v>
      </c>
      <c r="F137" s="132" t="s">
        <v>326</v>
      </c>
      <c r="G137" s="133" t="s">
        <v>123</v>
      </c>
      <c r="H137" s="134">
        <v>9</v>
      </c>
      <c r="I137" s="134">
        <v>0</v>
      </c>
      <c r="J137" s="135"/>
      <c r="K137" s="134">
        <f t="shared" si="1"/>
        <v>0</v>
      </c>
      <c r="L137" s="135"/>
      <c r="M137" s="136"/>
      <c r="N137" s="137" t="s">
        <v>237</v>
      </c>
      <c r="O137" s="123" t="s">
        <v>258</v>
      </c>
      <c r="P137" s="124">
        <f t="shared" si="2"/>
        <v>0</v>
      </c>
      <c r="Q137" s="124">
        <f t="shared" si="3"/>
        <v>0</v>
      </c>
      <c r="R137" s="124">
        <f t="shared" si="4"/>
        <v>0</v>
      </c>
      <c r="S137" s="125">
        <v>0</v>
      </c>
      <c r="T137" s="125">
        <f t="shared" si="5"/>
        <v>0</v>
      </c>
      <c r="U137" s="125">
        <v>0</v>
      </c>
      <c r="V137" s="125">
        <f t="shared" si="6"/>
        <v>0</v>
      </c>
      <c r="W137" s="125">
        <v>0</v>
      </c>
      <c r="X137" s="126">
        <f t="shared" si="7"/>
        <v>0</v>
      </c>
      <c r="AR137" s="127" t="s">
        <v>310</v>
      </c>
      <c r="AT137" s="127" t="s">
        <v>123</v>
      </c>
      <c r="AU137" s="127" t="s">
        <v>19</v>
      </c>
      <c r="AY137" s="35" t="s">
        <v>300</v>
      </c>
      <c r="BE137" s="128">
        <f t="shared" si="8"/>
        <v>0</v>
      </c>
      <c r="BF137" s="128">
        <f t="shared" si="9"/>
        <v>0</v>
      </c>
      <c r="BG137" s="128">
        <f t="shared" si="10"/>
        <v>0</v>
      </c>
      <c r="BH137" s="128">
        <f t="shared" si="11"/>
        <v>0</v>
      </c>
      <c r="BI137" s="128">
        <f t="shared" si="12"/>
        <v>0</v>
      </c>
      <c r="BJ137" s="35" t="s">
        <v>19</v>
      </c>
      <c r="BK137" s="129">
        <f t="shared" si="13"/>
        <v>0</v>
      </c>
      <c r="BL137" s="35" t="s">
        <v>306</v>
      </c>
      <c r="BM137" s="127" t="s">
        <v>373</v>
      </c>
    </row>
    <row r="138" spans="2:65" s="43" customFormat="1" ht="16.5" customHeight="1" x14ac:dyDescent="0.25">
      <c r="B138" s="115"/>
      <c r="C138" s="130" t="s">
        <v>25</v>
      </c>
      <c r="D138" s="130" t="s">
        <v>123</v>
      </c>
      <c r="E138" s="131" t="s">
        <v>328</v>
      </c>
      <c r="F138" s="132" t="s">
        <v>329</v>
      </c>
      <c r="G138" s="133" t="s">
        <v>330</v>
      </c>
      <c r="H138" s="134">
        <v>9</v>
      </c>
      <c r="I138" s="134">
        <v>0</v>
      </c>
      <c r="J138" s="135"/>
      <c r="K138" s="134">
        <f t="shared" si="1"/>
        <v>0</v>
      </c>
      <c r="L138" s="135"/>
      <c r="M138" s="136"/>
      <c r="N138" s="137" t="s">
        <v>237</v>
      </c>
      <c r="O138" s="123" t="s">
        <v>258</v>
      </c>
      <c r="P138" s="124">
        <f t="shared" si="2"/>
        <v>0</v>
      </c>
      <c r="Q138" s="124">
        <f t="shared" si="3"/>
        <v>0</v>
      </c>
      <c r="R138" s="124">
        <f t="shared" si="4"/>
        <v>0</v>
      </c>
      <c r="S138" s="125">
        <v>0</v>
      </c>
      <c r="T138" s="125">
        <f t="shared" si="5"/>
        <v>0</v>
      </c>
      <c r="U138" s="125">
        <v>0</v>
      </c>
      <c r="V138" s="125">
        <f t="shared" si="6"/>
        <v>0</v>
      </c>
      <c r="W138" s="125">
        <v>0</v>
      </c>
      <c r="X138" s="126">
        <f t="shared" si="7"/>
        <v>0</v>
      </c>
      <c r="AR138" s="127" t="s">
        <v>310</v>
      </c>
      <c r="AT138" s="127" t="s">
        <v>123</v>
      </c>
      <c r="AU138" s="127" t="s">
        <v>19</v>
      </c>
      <c r="AY138" s="35" t="s">
        <v>300</v>
      </c>
      <c r="BE138" s="128">
        <f t="shared" si="8"/>
        <v>0</v>
      </c>
      <c r="BF138" s="128">
        <f t="shared" si="9"/>
        <v>0</v>
      </c>
      <c r="BG138" s="128">
        <f t="shared" si="10"/>
        <v>0</v>
      </c>
      <c r="BH138" s="128">
        <f t="shared" si="11"/>
        <v>0</v>
      </c>
      <c r="BI138" s="128">
        <f t="shared" si="12"/>
        <v>0</v>
      </c>
      <c r="BJ138" s="35" t="s">
        <v>19</v>
      </c>
      <c r="BK138" s="129">
        <f t="shared" si="13"/>
        <v>0</v>
      </c>
      <c r="BL138" s="35" t="s">
        <v>306</v>
      </c>
      <c r="BM138" s="127" t="s">
        <v>374</v>
      </c>
    </row>
    <row r="139" spans="2:65" s="43" customFormat="1" ht="24" customHeight="1" x14ac:dyDescent="0.25">
      <c r="B139" s="115"/>
      <c r="C139" s="116" t="s">
        <v>79</v>
      </c>
      <c r="D139" s="116" t="s">
        <v>303</v>
      </c>
      <c r="E139" s="117" t="s">
        <v>375</v>
      </c>
      <c r="F139" s="118" t="s">
        <v>376</v>
      </c>
      <c r="G139" s="119" t="s">
        <v>78</v>
      </c>
      <c r="H139" s="120">
        <v>1</v>
      </c>
      <c r="I139" s="120">
        <v>0</v>
      </c>
      <c r="J139" s="120">
        <v>0</v>
      </c>
      <c r="K139" s="120">
        <f t="shared" si="1"/>
        <v>0</v>
      </c>
      <c r="L139" s="121"/>
      <c r="M139" s="42"/>
      <c r="N139" s="122" t="s">
        <v>237</v>
      </c>
      <c r="O139" s="123" t="s">
        <v>258</v>
      </c>
      <c r="P139" s="124">
        <f t="shared" si="2"/>
        <v>0</v>
      </c>
      <c r="Q139" s="124">
        <f t="shared" si="3"/>
        <v>0</v>
      </c>
      <c r="R139" s="124">
        <f t="shared" si="4"/>
        <v>0</v>
      </c>
      <c r="S139" s="125">
        <v>0</v>
      </c>
      <c r="T139" s="125">
        <f t="shared" si="5"/>
        <v>0</v>
      </c>
      <c r="U139" s="125">
        <v>0</v>
      </c>
      <c r="V139" s="125">
        <f t="shared" si="6"/>
        <v>0</v>
      </c>
      <c r="W139" s="125">
        <v>0</v>
      </c>
      <c r="X139" s="126">
        <f t="shared" si="7"/>
        <v>0</v>
      </c>
      <c r="AR139" s="127" t="s">
        <v>306</v>
      </c>
      <c r="AT139" s="127" t="s">
        <v>303</v>
      </c>
      <c r="AU139" s="127" t="s">
        <v>19</v>
      </c>
      <c r="AY139" s="35" t="s">
        <v>300</v>
      </c>
      <c r="BE139" s="128">
        <f t="shared" si="8"/>
        <v>0</v>
      </c>
      <c r="BF139" s="128">
        <f t="shared" si="9"/>
        <v>0</v>
      </c>
      <c r="BG139" s="128">
        <f t="shared" si="10"/>
        <v>0</v>
      </c>
      <c r="BH139" s="128">
        <f t="shared" si="11"/>
        <v>0</v>
      </c>
      <c r="BI139" s="128">
        <f t="shared" si="12"/>
        <v>0</v>
      </c>
      <c r="BJ139" s="35" t="s">
        <v>19</v>
      </c>
      <c r="BK139" s="129">
        <f t="shared" si="13"/>
        <v>0</v>
      </c>
      <c r="BL139" s="35" t="s">
        <v>306</v>
      </c>
      <c r="BM139" s="127" t="s">
        <v>377</v>
      </c>
    </row>
    <row r="140" spans="2:65" s="43" customFormat="1" ht="24" customHeight="1" x14ac:dyDescent="0.25">
      <c r="B140" s="115"/>
      <c r="C140" s="130" t="s">
        <v>335</v>
      </c>
      <c r="D140" s="130" t="s">
        <v>123</v>
      </c>
      <c r="E140" s="131" t="s">
        <v>378</v>
      </c>
      <c r="F140" s="132" t="s">
        <v>379</v>
      </c>
      <c r="G140" s="133" t="s">
        <v>78</v>
      </c>
      <c r="H140" s="134">
        <v>1</v>
      </c>
      <c r="I140" s="134">
        <v>0</v>
      </c>
      <c r="J140" s="135"/>
      <c r="K140" s="134">
        <f t="shared" si="1"/>
        <v>0</v>
      </c>
      <c r="L140" s="135"/>
      <c r="M140" s="136"/>
      <c r="N140" s="137" t="s">
        <v>237</v>
      </c>
      <c r="O140" s="123" t="s">
        <v>258</v>
      </c>
      <c r="P140" s="124">
        <f t="shared" si="2"/>
        <v>0</v>
      </c>
      <c r="Q140" s="124">
        <f t="shared" si="3"/>
        <v>0</v>
      </c>
      <c r="R140" s="124">
        <f t="shared" si="4"/>
        <v>0</v>
      </c>
      <c r="S140" s="125">
        <v>0</v>
      </c>
      <c r="T140" s="125">
        <f t="shared" si="5"/>
        <v>0</v>
      </c>
      <c r="U140" s="125">
        <v>0</v>
      </c>
      <c r="V140" s="125">
        <f t="shared" si="6"/>
        <v>0</v>
      </c>
      <c r="W140" s="125">
        <v>0</v>
      </c>
      <c r="X140" s="126">
        <f t="shared" si="7"/>
        <v>0</v>
      </c>
      <c r="AR140" s="127" t="s">
        <v>310</v>
      </c>
      <c r="AT140" s="127" t="s">
        <v>123</v>
      </c>
      <c r="AU140" s="127" t="s">
        <v>19</v>
      </c>
      <c r="AY140" s="35" t="s">
        <v>300</v>
      </c>
      <c r="BE140" s="128">
        <f t="shared" si="8"/>
        <v>0</v>
      </c>
      <c r="BF140" s="128">
        <f t="shared" si="9"/>
        <v>0</v>
      </c>
      <c r="BG140" s="128">
        <f t="shared" si="10"/>
        <v>0</v>
      </c>
      <c r="BH140" s="128">
        <f t="shared" si="11"/>
        <v>0</v>
      </c>
      <c r="BI140" s="128">
        <f t="shared" si="12"/>
        <v>0</v>
      </c>
      <c r="BJ140" s="35" t="s">
        <v>19</v>
      </c>
      <c r="BK140" s="129">
        <f t="shared" si="13"/>
        <v>0</v>
      </c>
      <c r="BL140" s="35" t="s">
        <v>306</v>
      </c>
      <c r="BM140" s="127" t="s">
        <v>380</v>
      </c>
    </row>
    <row r="141" spans="2:65" s="43" customFormat="1" ht="16.5" customHeight="1" x14ac:dyDescent="0.25">
      <c r="B141" s="115"/>
      <c r="C141" s="116" t="s">
        <v>341</v>
      </c>
      <c r="D141" s="116" t="s">
        <v>303</v>
      </c>
      <c r="E141" s="117" t="s">
        <v>381</v>
      </c>
      <c r="F141" s="118" t="s">
        <v>382</v>
      </c>
      <c r="G141" s="119" t="s">
        <v>78</v>
      </c>
      <c r="H141" s="120">
        <v>2</v>
      </c>
      <c r="I141" s="120">
        <v>0</v>
      </c>
      <c r="J141" s="120">
        <v>0</v>
      </c>
      <c r="K141" s="120">
        <f t="shared" si="1"/>
        <v>0</v>
      </c>
      <c r="L141" s="121"/>
      <c r="M141" s="42"/>
      <c r="N141" s="122" t="s">
        <v>237</v>
      </c>
      <c r="O141" s="123" t="s">
        <v>258</v>
      </c>
      <c r="P141" s="124">
        <f t="shared" si="2"/>
        <v>0</v>
      </c>
      <c r="Q141" s="124">
        <f t="shared" si="3"/>
        <v>0</v>
      </c>
      <c r="R141" s="124">
        <f t="shared" si="4"/>
        <v>0</v>
      </c>
      <c r="S141" s="125">
        <v>0</v>
      </c>
      <c r="T141" s="125">
        <f t="shared" si="5"/>
        <v>0</v>
      </c>
      <c r="U141" s="125">
        <v>0</v>
      </c>
      <c r="V141" s="125">
        <f t="shared" si="6"/>
        <v>0</v>
      </c>
      <c r="W141" s="125">
        <v>0</v>
      </c>
      <c r="X141" s="126">
        <f t="shared" si="7"/>
        <v>0</v>
      </c>
      <c r="AR141" s="127" t="s">
        <v>306</v>
      </c>
      <c r="AT141" s="127" t="s">
        <v>303</v>
      </c>
      <c r="AU141" s="127" t="s">
        <v>19</v>
      </c>
      <c r="AY141" s="35" t="s">
        <v>300</v>
      </c>
      <c r="BE141" s="128">
        <f t="shared" si="8"/>
        <v>0</v>
      </c>
      <c r="BF141" s="128">
        <f t="shared" si="9"/>
        <v>0</v>
      </c>
      <c r="BG141" s="128">
        <f t="shared" si="10"/>
        <v>0</v>
      </c>
      <c r="BH141" s="128">
        <f t="shared" si="11"/>
        <v>0</v>
      </c>
      <c r="BI141" s="128">
        <f t="shared" si="12"/>
        <v>0</v>
      </c>
      <c r="BJ141" s="35" t="s">
        <v>19</v>
      </c>
      <c r="BK141" s="129">
        <f t="shared" si="13"/>
        <v>0</v>
      </c>
      <c r="BL141" s="35" t="s">
        <v>306</v>
      </c>
      <c r="BM141" s="127" t="s">
        <v>383</v>
      </c>
    </row>
    <row r="142" spans="2:65" s="43" customFormat="1" ht="24" customHeight="1" x14ac:dyDescent="0.25">
      <c r="B142" s="115"/>
      <c r="C142" s="130" t="s">
        <v>345</v>
      </c>
      <c r="D142" s="130" t="s">
        <v>123</v>
      </c>
      <c r="E142" s="131" t="s">
        <v>384</v>
      </c>
      <c r="F142" s="132" t="s">
        <v>385</v>
      </c>
      <c r="G142" s="133" t="s">
        <v>78</v>
      </c>
      <c r="H142" s="134">
        <v>2</v>
      </c>
      <c r="I142" s="134">
        <v>0</v>
      </c>
      <c r="J142" s="135"/>
      <c r="K142" s="134">
        <f t="shared" si="1"/>
        <v>0</v>
      </c>
      <c r="L142" s="135"/>
      <c r="M142" s="136"/>
      <c r="N142" s="137" t="s">
        <v>237</v>
      </c>
      <c r="O142" s="123" t="s">
        <v>258</v>
      </c>
      <c r="P142" s="124">
        <f t="shared" si="2"/>
        <v>0</v>
      </c>
      <c r="Q142" s="124">
        <f t="shared" si="3"/>
        <v>0</v>
      </c>
      <c r="R142" s="124">
        <f t="shared" si="4"/>
        <v>0</v>
      </c>
      <c r="S142" s="125">
        <v>0</v>
      </c>
      <c r="T142" s="125">
        <f t="shared" si="5"/>
        <v>0</v>
      </c>
      <c r="U142" s="125">
        <v>0</v>
      </c>
      <c r="V142" s="125">
        <f t="shared" si="6"/>
        <v>0</v>
      </c>
      <c r="W142" s="125">
        <v>0</v>
      </c>
      <c r="X142" s="126">
        <f t="shared" si="7"/>
        <v>0</v>
      </c>
      <c r="AR142" s="127" t="s">
        <v>310</v>
      </c>
      <c r="AT142" s="127" t="s">
        <v>123</v>
      </c>
      <c r="AU142" s="127" t="s">
        <v>19</v>
      </c>
      <c r="AY142" s="35" t="s">
        <v>300</v>
      </c>
      <c r="BE142" s="128">
        <f t="shared" si="8"/>
        <v>0</v>
      </c>
      <c r="BF142" s="128">
        <f t="shared" si="9"/>
        <v>0</v>
      </c>
      <c r="BG142" s="128">
        <f t="shared" si="10"/>
        <v>0</v>
      </c>
      <c r="BH142" s="128">
        <f t="shared" si="11"/>
        <v>0</v>
      </c>
      <c r="BI142" s="128">
        <f t="shared" si="12"/>
        <v>0</v>
      </c>
      <c r="BJ142" s="35" t="s">
        <v>19</v>
      </c>
      <c r="BK142" s="129">
        <f t="shared" si="13"/>
        <v>0</v>
      </c>
      <c r="BL142" s="35" t="s">
        <v>306</v>
      </c>
      <c r="BM142" s="127" t="s">
        <v>386</v>
      </c>
    </row>
    <row r="143" spans="2:65" s="43" customFormat="1" ht="16.5" customHeight="1" x14ac:dyDescent="0.25">
      <c r="B143" s="115"/>
      <c r="C143" s="116" t="s">
        <v>387</v>
      </c>
      <c r="D143" s="116" t="s">
        <v>303</v>
      </c>
      <c r="E143" s="117" t="s">
        <v>388</v>
      </c>
      <c r="F143" s="118" t="s">
        <v>389</v>
      </c>
      <c r="G143" s="119" t="s">
        <v>78</v>
      </c>
      <c r="H143" s="120">
        <v>1</v>
      </c>
      <c r="I143" s="120">
        <v>0</v>
      </c>
      <c r="J143" s="120">
        <v>0</v>
      </c>
      <c r="K143" s="120">
        <f t="shared" si="1"/>
        <v>0</v>
      </c>
      <c r="L143" s="121"/>
      <c r="M143" s="42"/>
      <c r="N143" s="122" t="s">
        <v>237</v>
      </c>
      <c r="O143" s="123" t="s">
        <v>258</v>
      </c>
      <c r="P143" s="124">
        <f t="shared" si="2"/>
        <v>0</v>
      </c>
      <c r="Q143" s="124">
        <f t="shared" si="3"/>
        <v>0</v>
      </c>
      <c r="R143" s="124">
        <f t="shared" si="4"/>
        <v>0</v>
      </c>
      <c r="S143" s="125">
        <v>0</v>
      </c>
      <c r="T143" s="125">
        <f t="shared" si="5"/>
        <v>0</v>
      </c>
      <c r="U143" s="125">
        <v>0</v>
      </c>
      <c r="V143" s="125">
        <f t="shared" si="6"/>
        <v>0</v>
      </c>
      <c r="W143" s="125">
        <v>0</v>
      </c>
      <c r="X143" s="126">
        <f t="shared" si="7"/>
        <v>0</v>
      </c>
      <c r="AR143" s="127" t="s">
        <v>306</v>
      </c>
      <c r="AT143" s="127" t="s">
        <v>303</v>
      </c>
      <c r="AU143" s="127" t="s">
        <v>19</v>
      </c>
      <c r="AY143" s="35" t="s">
        <v>300</v>
      </c>
      <c r="BE143" s="128">
        <f t="shared" si="8"/>
        <v>0</v>
      </c>
      <c r="BF143" s="128">
        <f t="shared" si="9"/>
        <v>0</v>
      </c>
      <c r="BG143" s="128">
        <f t="shared" si="10"/>
        <v>0</v>
      </c>
      <c r="BH143" s="128">
        <f t="shared" si="11"/>
        <v>0</v>
      </c>
      <c r="BI143" s="128">
        <f t="shared" si="12"/>
        <v>0</v>
      </c>
      <c r="BJ143" s="35" t="s">
        <v>19</v>
      </c>
      <c r="BK143" s="129">
        <f t="shared" si="13"/>
        <v>0</v>
      </c>
      <c r="BL143" s="35" t="s">
        <v>306</v>
      </c>
      <c r="BM143" s="127" t="s">
        <v>390</v>
      </c>
    </row>
    <row r="144" spans="2:65" s="43" customFormat="1" ht="16.5" customHeight="1" x14ac:dyDescent="0.25">
      <c r="B144" s="115"/>
      <c r="C144" s="130" t="s">
        <v>373</v>
      </c>
      <c r="D144" s="130" t="s">
        <v>123</v>
      </c>
      <c r="E144" s="131" t="s">
        <v>391</v>
      </c>
      <c r="F144" s="132" t="s">
        <v>392</v>
      </c>
      <c r="G144" s="133" t="s">
        <v>78</v>
      </c>
      <c r="H144" s="134">
        <v>1</v>
      </c>
      <c r="I144" s="134">
        <v>0</v>
      </c>
      <c r="J144" s="135"/>
      <c r="K144" s="134">
        <f t="shared" si="1"/>
        <v>0</v>
      </c>
      <c r="L144" s="135"/>
      <c r="M144" s="136"/>
      <c r="N144" s="137" t="s">
        <v>237</v>
      </c>
      <c r="O144" s="123" t="s">
        <v>258</v>
      </c>
      <c r="P144" s="124">
        <f t="shared" si="2"/>
        <v>0</v>
      </c>
      <c r="Q144" s="124">
        <f t="shared" si="3"/>
        <v>0</v>
      </c>
      <c r="R144" s="124">
        <f t="shared" si="4"/>
        <v>0</v>
      </c>
      <c r="S144" s="125">
        <v>0</v>
      </c>
      <c r="T144" s="125">
        <f t="shared" si="5"/>
        <v>0</v>
      </c>
      <c r="U144" s="125">
        <v>0</v>
      </c>
      <c r="V144" s="125">
        <f t="shared" si="6"/>
        <v>0</v>
      </c>
      <c r="W144" s="125">
        <v>0</v>
      </c>
      <c r="X144" s="126">
        <f t="shared" si="7"/>
        <v>0</v>
      </c>
      <c r="AR144" s="127" t="s">
        <v>310</v>
      </c>
      <c r="AT144" s="127" t="s">
        <v>123</v>
      </c>
      <c r="AU144" s="127" t="s">
        <v>19</v>
      </c>
      <c r="AY144" s="35" t="s">
        <v>300</v>
      </c>
      <c r="BE144" s="128">
        <f t="shared" si="8"/>
        <v>0</v>
      </c>
      <c r="BF144" s="128">
        <f t="shared" si="9"/>
        <v>0</v>
      </c>
      <c r="BG144" s="128">
        <f t="shared" si="10"/>
        <v>0</v>
      </c>
      <c r="BH144" s="128">
        <f t="shared" si="11"/>
        <v>0</v>
      </c>
      <c r="BI144" s="128">
        <f t="shared" si="12"/>
        <v>0</v>
      </c>
      <c r="BJ144" s="35" t="s">
        <v>19</v>
      </c>
      <c r="BK144" s="129">
        <f t="shared" si="13"/>
        <v>0</v>
      </c>
      <c r="BL144" s="35" t="s">
        <v>306</v>
      </c>
      <c r="BM144" s="127" t="s">
        <v>393</v>
      </c>
    </row>
    <row r="145" spans="2:65" s="43" customFormat="1" ht="16.5" customHeight="1" x14ac:dyDescent="0.25">
      <c r="B145" s="115"/>
      <c r="C145" s="116" t="s">
        <v>394</v>
      </c>
      <c r="D145" s="116" t="s">
        <v>303</v>
      </c>
      <c r="E145" s="117" t="s">
        <v>395</v>
      </c>
      <c r="F145" s="118" t="s">
        <v>396</v>
      </c>
      <c r="G145" s="119" t="s">
        <v>78</v>
      </c>
      <c r="H145" s="120">
        <v>1</v>
      </c>
      <c r="I145" s="120">
        <v>0</v>
      </c>
      <c r="J145" s="120">
        <v>0</v>
      </c>
      <c r="K145" s="120">
        <f t="shared" si="1"/>
        <v>0</v>
      </c>
      <c r="L145" s="121"/>
      <c r="M145" s="42"/>
      <c r="N145" s="122" t="s">
        <v>237</v>
      </c>
      <c r="O145" s="123" t="s">
        <v>258</v>
      </c>
      <c r="P145" s="124">
        <f t="shared" si="2"/>
        <v>0</v>
      </c>
      <c r="Q145" s="124">
        <f t="shared" si="3"/>
        <v>0</v>
      </c>
      <c r="R145" s="124">
        <f t="shared" si="4"/>
        <v>0</v>
      </c>
      <c r="S145" s="125">
        <v>0</v>
      </c>
      <c r="T145" s="125">
        <f t="shared" si="5"/>
        <v>0</v>
      </c>
      <c r="U145" s="125">
        <v>0</v>
      </c>
      <c r="V145" s="125">
        <f t="shared" si="6"/>
        <v>0</v>
      </c>
      <c r="W145" s="125">
        <v>0</v>
      </c>
      <c r="X145" s="126">
        <f t="shared" si="7"/>
        <v>0</v>
      </c>
      <c r="AR145" s="127" t="s">
        <v>306</v>
      </c>
      <c r="AT145" s="127" t="s">
        <v>303</v>
      </c>
      <c r="AU145" s="127" t="s">
        <v>19</v>
      </c>
      <c r="AY145" s="35" t="s">
        <v>300</v>
      </c>
      <c r="BE145" s="128">
        <f t="shared" si="8"/>
        <v>0</v>
      </c>
      <c r="BF145" s="128">
        <f t="shared" si="9"/>
        <v>0</v>
      </c>
      <c r="BG145" s="128">
        <f t="shared" si="10"/>
        <v>0</v>
      </c>
      <c r="BH145" s="128">
        <f t="shared" si="11"/>
        <v>0</v>
      </c>
      <c r="BI145" s="128">
        <f t="shared" si="12"/>
        <v>0</v>
      </c>
      <c r="BJ145" s="35" t="s">
        <v>19</v>
      </c>
      <c r="BK145" s="129">
        <f t="shared" si="13"/>
        <v>0</v>
      </c>
      <c r="BL145" s="35" t="s">
        <v>306</v>
      </c>
      <c r="BM145" s="127" t="s">
        <v>397</v>
      </c>
    </row>
    <row r="146" spans="2:65" s="43" customFormat="1" ht="24" customHeight="1" x14ac:dyDescent="0.25">
      <c r="B146" s="115"/>
      <c r="C146" s="130" t="s">
        <v>374</v>
      </c>
      <c r="D146" s="130" t="s">
        <v>123</v>
      </c>
      <c r="E146" s="131" t="s">
        <v>398</v>
      </c>
      <c r="F146" s="132" t="s">
        <v>399</v>
      </c>
      <c r="G146" s="133" t="s">
        <v>78</v>
      </c>
      <c r="H146" s="134">
        <v>1</v>
      </c>
      <c r="I146" s="134">
        <v>0</v>
      </c>
      <c r="J146" s="135"/>
      <c r="K146" s="134">
        <f t="shared" si="1"/>
        <v>0</v>
      </c>
      <c r="L146" s="135"/>
      <c r="M146" s="136"/>
      <c r="N146" s="137" t="s">
        <v>237</v>
      </c>
      <c r="O146" s="123" t="s">
        <v>258</v>
      </c>
      <c r="P146" s="124">
        <f t="shared" si="2"/>
        <v>0</v>
      </c>
      <c r="Q146" s="124">
        <f t="shared" si="3"/>
        <v>0</v>
      </c>
      <c r="R146" s="124">
        <f t="shared" si="4"/>
        <v>0</v>
      </c>
      <c r="S146" s="125">
        <v>0</v>
      </c>
      <c r="T146" s="125">
        <f t="shared" si="5"/>
        <v>0</v>
      </c>
      <c r="U146" s="125">
        <v>0</v>
      </c>
      <c r="V146" s="125">
        <f t="shared" si="6"/>
        <v>0</v>
      </c>
      <c r="W146" s="125">
        <v>0</v>
      </c>
      <c r="X146" s="126">
        <f t="shared" si="7"/>
        <v>0</v>
      </c>
      <c r="AR146" s="127" t="s">
        <v>310</v>
      </c>
      <c r="AT146" s="127" t="s">
        <v>123</v>
      </c>
      <c r="AU146" s="127" t="s">
        <v>19</v>
      </c>
      <c r="AY146" s="35" t="s">
        <v>300</v>
      </c>
      <c r="BE146" s="128">
        <f t="shared" si="8"/>
        <v>0</v>
      </c>
      <c r="BF146" s="128">
        <f t="shared" si="9"/>
        <v>0</v>
      </c>
      <c r="BG146" s="128">
        <f t="shared" si="10"/>
        <v>0</v>
      </c>
      <c r="BH146" s="128">
        <f t="shared" si="11"/>
        <v>0</v>
      </c>
      <c r="BI146" s="128">
        <f t="shared" si="12"/>
        <v>0</v>
      </c>
      <c r="BJ146" s="35" t="s">
        <v>19</v>
      </c>
      <c r="BK146" s="129">
        <f t="shared" si="13"/>
        <v>0</v>
      </c>
      <c r="BL146" s="35" t="s">
        <v>306</v>
      </c>
      <c r="BM146" s="127" t="s">
        <v>400</v>
      </c>
    </row>
    <row r="147" spans="2:65" s="43" customFormat="1" ht="24" customHeight="1" x14ac:dyDescent="0.25">
      <c r="B147" s="115"/>
      <c r="C147" s="116" t="s">
        <v>401</v>
      </c>
      <c r="D147" s="116" t="s">
        <v>303</v>
      </c>
      <c r="E147" s="117" t="s">
        <v>402</v>
      </c>
      <c r="F147" s="118" t="s">
        <v>403</v>
      </c>
      <c r="G147" s="119" t="s">
        <v>78</v>
      </c>
      <c r="H147" s="120">
        <v>2</v>
      </c>
      <c r="I147" s="120">
        <v>0</v>
      </c>
      <c r="J147" s="120">
        <v>0</v>
      </c>
      <c r="K147" s="120">
        <f t="shared" si="1"/>
        <v>0</v>
      </c>
      <c r="L147" s="121"/>
      <c r="M147" s="42"/>
      <c r="N147" s="122" t="s">
        <v>237</v>
      </c>
      <c r="O147" s="123" t="s">
        <v>258</v>
      </c>
      <c r="P147" s="124">
        <f t="shared" si="2"/>
        <v>0</v>
      </c>
      <c r="Q147" s="124">
        <f t="shared" si="3"/>
        <v>0</v>
      </c>
      <c r="R147" s="124">
        <f t="shared" si="4"/>
        <v>0</v>
      </c>
      <c r="S147" s="125">
        <v>0</v>
      </c>
      <c r="T147" s="125">
        <f t="shared" si="5"/>
        <v>0</v>
      </c>
      <c r="U147" s="125">
        <v>0</v>
      </c>
      <c r="V147" s="125">
        <f t="shared" si="6"/>
        <v>0</v>
      </c>
      <c r="W147" s="125">
        <v>0</v>
      </c>
      <c r="X147" s="126">
        <f t="shared" si="7"/>
        <v>0</v>
      </c>
      <c r="AR147" s="127" t="s">
        <v>306</v>
      </c>
      <c r="AT147" s="127" t="s">
        <v>303</v>
      </c>
      <c r="AU147" s="127" t="s">
        <v>19</v>
      </c>
      <c r="AY147" s="35" t="s">
        <v>300</v>
      </c>
      <c r="BE147" s="128">
        <f t="shared" si="8"/>
        <v>0</v>
      </c>
      <c r="BF147" s="128">
        <f t="shared" si="9"/>
        <v>0</v>
      </c>
      <c r="BG147" s="128">
        <f t="shared" si="10"/>
        <v>0</v>
      </c>
      <c r="BH147" s="128">
        <f t="shared" si="11"/>
        <v>0</v>
      </c>
      <c r="BI147" s="128">
        <f t="shared" si="12"/>
        <v>0</v>
      </c>
      <c r="BJ147" s="35" t="s">
        <v>19</v>
      </c>
      <c r="BK147" s="129">
        <f t="shared" si="13"/>
        <v>0</v>
      </c>
      <c r="BL147" s="35" t="s">
        <v>306</v>
      </c>
      <c r="BM147" s="127" t="s">
        <v>404</v>
      </c>
    </row>
    <row r="148" spans="2:65" s="43" customFormat="1" ht="16.5" customHeight="1" x14ac:dyDescent="0.25">
      <c r="B148" s="115"/>
      <c r="C148" s="130" t="s">
        <v>377</v>
      </c>
      <c r="D148" s="130" t="s">
        <v>123</v>
      </c>
      <c r="E148" s="131" t="s">
        <v>405</v>
      </c>
      <c r="F148" s="132" t="s">
        <v>406</v>
      </c>
      <c r="G148" s="133" t="s">
        <v>407</v>
      </c>
      <c r="H148" s="134">
        <v>2E-3</v>
      </c>
      <c r="I148" s="134">
        <v>0</v>
      </c>
      <c r="J148" s="135"/>
      <c r="K148" s="134">
        <f t="shared" si="1"/>
        <v>0</v>
      </c>
      <c r="L148" s="135"/>
      <c r="M148" s="136"/>
      <c r="N148" s="137" t="s">
        <v>237</v>
      </c>
      <c r="O148" s="123" t="s">
        <v>258</v>
      </c>
      <c r="P148" s="124">
        <f t="shared" si="2"/>
        <v>0</v>
      </c>
      <c r="Q148" s="124">
        <f t="shared" si="3"/>
        <v>0</v>
      </c>
      <c r="R148" s="124">
        <f t="shared" si="4"/>
        <v>0</v>
      </c>
      <c r="S148" s="125">
        <v>0</v>
      </c>
      <c r="T148" s="125">
        <f t="shared" si="5"/>
        <v>0</v>
      </c>
      <c r="U148" s="125">
        <v>0</v>
      </c>
      <c r="V148" s="125">
        <f t="shared" si="6"/>
        <v>0</v>
      </c>
      <c r="W148" s="125">
        <v>0</v>
      </c>
      <c r="X148" s="126">
        <f t="shared" si="7"/>
        <v>0</v>
      </c>
      <c r="AR148" s="127" t="s">
        <v>310</v>
      </c>
      <c r="AT148" s="127" t="s">
        <v>123</v>
      </c>
      <c r="AU148" s="127" t="s">
        <v>19</v>
      </c>
      <c r="AY148" s="35" t="s">
        <v>300</v>
      </c>
      <c r="BE148" s="128">
        <f t="shared" si="8"/>
        <v>0</v>
      </c>
      <c r="BF148" s="128">
        <f t="shared" si="9"/>
        <v>0</v>
      </c>
      <c r="BG148" s="128">
        <f t="shared" si="10"/>
        <v>0</v>
      </c>
      <c r="BH148" s="128">
        <f t="shared" si="11"/>
        <v>0</v>
      </c>
      <c r="BI148" s="128">
        <f t="shared" si="12"/>
        <v>0</v>
      </c>
      <c r="BJ148" s="35" t="s">
        <v>19</v>
      </c>
      <c r="BK148" s="129">
        <f t="shared" si="13"/>
        <v>0</v>
      </c>
      <c r="BL148" s="35" t="s">
        <v>306</v>
      </c>
      <c r="BM148" s="127" t="s">
        <v>408</v>
      </c>
    </row>
    <row r="149" spans="2:65" s="43" customFormat="1" ht="16.5" customHeight="1" x14ac:dyDescent="0.25">
      <c r="B149" s="115"/>
      <c r="C149" s="130" t="s">
        <v>409</v>
      </c>
      <c r="D149" s="130" t="s">
        <v>123</v>
      </c>
      <c r="E149" s="131" t="s">
        <v>410</v>
      </c>
      <c r="F149" s="132" t="s">
        <v>411</v>
      </c>
      <c r="G149" s="133" t="s">
        <v>78</v>
      </c>
      <c r="H149" s="134">
        <v>2</v>
      </c>
      <c r="I149" s="134">
        <v>0</v>
      </c>
      <c r="J149" s="135"/>
      <c r="K149" s="134">
        <f t="shared" si="1"/>
        <v>0</v>
      </c>
      <c r="L149" s="135"/>
      <c r="M149" s="136"/>
      <c r="N149" s="137" t="s">
        <v>237</v>
      </c>
      <c r="O149" s="123" t="s">
        <v>258</v>
      </c>
      <c r="P149" s="124">
        <f t="shared" si="2"/>
        <v>0</v>
      </c>
      <c r="Q149" s="124">
        <f t="shared" si="3"/>
        <v>0</v>
      </c>
      <c r="R149" s="124">
        <f t="shared" si="4"/>
        <v>0</v>
      </c>
      <c r="S149" s="125">
        <v>0</v>
      </c>
      <c r="T149" s="125">
        <f t="shared" si="5"/>
        <v>0</v>
      </c>
      <c r="U149" s="125">
        <v>0</v>
      </c>
      <c r="V149" s="125">
        <f t="shared" si="6"/>
        <v>0</v>
      </c>
      <c r="W149" s="125">
        <v>0</v>
      </c>
      <c r="X149" s="126">
        <f t="shared" si="7"/>
        <v>0</v>
      </c>
      <c r="AR149" s="127" t="s">
        <v>310</v>
      </c>
      <c r="AT149" s="127" t="s">
        <v>123</v>
      </c>
      <c r="AU149" s="127" t="s">
        <v>19</v>
      </c>
      <c r="AY149" s="35" t="s">
        <v>300</v>
      </c>
      <c r="BE149" s="128">
        <f t="shared" si="8"/>
        <v>0</v>
      </c>
      <c r="BF149" s="128">
        <f t="shared" si="9"/>
        <v>0</v>
      </c>
      <c r="BG149" s="128">
        <f t="shared" si="10"/>
        <v>0</v>
      </c>
      <c r="BH149" s="128">
        <f t="shared" si="11"/>
        <v>0</v>
      </c>
      <c r="BI149" s="128">
        <f t="shared" si="12"/>
        <v>0</v>
      </c>
      <c r="BJ149" s="35" t="s">
        <v>19</v>
      </c>
      <c r="BK149" s="129">
        <f t="shared" si="13"/>
        <v>0</v>
      </c>
      <c r="BL149" s="35" t="s">
        <v>306</v>
      </c>
      <c r="BM149" s="127" t="s">
        <v>412</v>
      </c>
    </row>
    <row r="150" spans="2:65" s="43" customFormat="1" ht="16.5" customHeight="1" x14ac:dyDescent="0.25">
      <c r="B150" s="115"/>
      <c r="C150" s="116" t="s">
        <v>380</v>
      </c>
      <c r="D150" s="116" t="s">
        <v>303</v>
      </c>
      <c r="E150" s="117" t="s">
        <v>413</v>
      </c>
      <c r="F150" s="118" t="s">
        <v>414</v>
      </c>
      <c r="G150" s="119" t="s">
        <v>78</v>
      </c>
      <c r="H150" s="120">
        <v>2</v>
      </c>
      <c r="I150" s="120">
        <v>0</v>
      </c>
      <c r="J150" s="120">
        <v>0</v>
      </c>
      <c r="K150" s="120">
        <f t="shared" si="1"/>
        <v>0</v>
      </c>
      <c r="L150" s="121"/>
      <c r="M150" s="42"/>
      <c r="N150" s="122" t="s">
        <v>237</v>
      </c>
      <c r="O150" s="123" t="s">
        <v>258</v>
      </c>
      <c r="P150" s="124">
        <f t="shared" si="2"/>
        <v>0</v>
      </c>
      <c r="Q150" s="124">
        <f t="shared" si="3"/>
        <v>0</v>
      </c>
      <c r="R150" s="124">
        <f t="shared" si="4"/>
        <v>0</v>
      </c>
      <c r="S150" s="125">
        <v>0</v>
      </c>
      <c r="T150" s="125">
        <f t="shared" si="5"/>
        <v>0</v>
      </c>
      <c r="U150" s="125">
        <v>0</v>
      </c>
      <c r="V150" s="125">
        <f t="shared" si="6"/>
        <v>0</v>
      </c>
      <c r="W150" s="125">
        <v>0</v>
      </c>
      <c r="X150" s="126">
        <f t="shared" si="7"/>
        <v>0</v>
      </c>
      <c r="AR150" s="127" t="s">
        <v>306</v>
      </c>
      <c r="AT150" s="127" t="s">
        <v>303</v>
      </c>
      <c r="AU150" s="127" t="s">
        <v>19</v>
      </c>
      <c r="AY150" s="35" t="s">
        <v>300</v>
      </c>
      <c r="BE150" s="128">
        <f t="shared" si="8"/>
        <v>0</v>
      </c>
      <c r="BF150" s="128">
        <f t="shared" si="9"/>
        <v>0</v>
      </c>
      <c r="BG150" s="128">
        <f t="shared" si="10"/>
        <v>0</v>
      </c>
      <c r="BH150" s="128">
        <f t="shared" si="11"/>
        <v>0</v>
      </c>
      <c r="BI150" s="128">
        <f t="shared" si="12"/>
        <v>0</v>
      </c>
      <c r="BJ150" s="35" t="s">
        <v>19</v>
      </c>
      <c r="BK150" s="129">
        <f t="shared" si="13"/>
        <v>0</v>
      </c>
      <c r="BL150" s="35" t="s">
        <v>306</v>
      </c>
      <c r="BM150" s="127" t="s">
        <v>415</v>
      </c>
    </row>
    <row r="151" spans="2:65" s="43" customFormat="1" ht="16.5" customHeight="1" x14ac:dyDescent="0.25">
      <c r="B151" s="115"/>
      <c r="C151" s="130" t="s">
        <v>416</v>
      </c>
      <c r="D151" s="130" t="s">
        <v>123</v>
      </c>
      <c r="E151" s="131" t="s">
        <v>417</v>
      </c>
      <c r="F151" s="132" t="s">
        <v>418</v>
      </c>
      <c r="G151" s="133" t="s">
        <v>78</v>
      </c>
      <c r="H151" s="134">
        <v>2</v>
      </c>
      <c r="I151" s="134">
        <v>0</v>
      </c>
      <c r="J151" s="135"/>
      <c r="K151" s="134">
        <f t="shared" si="1"/>
        <v>0</v>
      </c>
      <c r="L151" s="135"/>
      <c r="M151" s="136"/>
      <c r="N151" s="137" t="s">
        <v>237</v>
      </c>
      <c r="O151" s="123" t="s">
        <v>258</v>
      </c>
      <c r="P151" s="124">
        <f t="shared" si="2"/>
        <v>0</v>
      </c>
      <c r="Q151" s="124">
        <f t="shared" si="3"/>
        <v>0</v>
      </c>
      <c r="R151" s="124">
        <f t="shared" si="4"/>
        <v>0</v>
      </c>
      <c r="S151" s="125">
        <v>0</v>
      </c>
      <c r="T151" s="125">
        <f t="shared" si="5"/>
        <v>0</v>
      </c>
      <c r="U151" s="125">
        <v>0</v>
      </c>
      <c r="V151" s="125">
        <f t="shared" si="6"/>
        <v>0</v>
      </c>
      <c r="W151" s="125">
        <v>0</v>
      </c>
      <c r="X151" s="126">
        <f t="shared" si="7"/>
        <v>0</v>
      </c>
      <c r="AR151" s="127" t="s">
        <v>310</v>
      </c>
      <c r="AT151" s="127" t="s">
        <v>123</v>
      </c>
      <c r="AU151" s="127" t="s">
        <v>19</v>
      </c>
      <c r="AY151" s="35" t="s">
        <v>300</v>
      </c>
      <c r="BE151" s="128">
        <f t="shared" si="8"/>
        <v>0</v>
      </c>
      <c r="BF151" s="128">
        <f t="shared" si="9"/>
        <v>0</v>
      </c>
      <c r="BG151" s="128">
        <f t="shared" si="10"/>
        <v>0</v>
      </c>
      <c r="BH151" s="128">
        <f t="shared" si="11"/>
        <v>0</v>
      </c>
      <c r="BI151" s="128">
        <f t="shared" si="12"/>
        <v>0</v>
      </c>
      <c r="BJ151" s="35" t="s">
        <v>19</v>
      </c>
      <c r="BK151" s="129">
        <f t="shared" si="13"/>
        <v>0</v>
      </c>
      <c r="BL151" s="35" t="s">
        <v>306</v>
      </c>
      <c r="BM151" s="127" t="s">
        <v>419</v>
      </c>
    </row>
    <row r="152" spans="2:65" s="43" customFormat="1" ht="16.5" customHeight="1" x14ac:dyDescent="0.25">
      <c r="B152" s="115"/>
      <c r="C152" s="130" t="s">
        <v>383</v>
      </c>
      <c r="D152" s="130" t="s">
        <v>123</v>
      </c>
      <c r="E152" s="131" t="s">
        <v>420</v>
      </c>
      <c r="F152" s="132" t="s">
        <v>421</v>
      </c>
      <c r="G152" s="133" t="s">
        <v>78</v>
      </c>
      <c r="H152" s="134">
        <v>2</v>
      </c>
      <c r="I152" s="134">
        <v>0</v>
      </c>
      <c r="J152" s="135"/>
      <c r="K152" s="134">
        <f t="shared" si="1"/>
        <v>0</v>
      </c>
      <c r="L152" s="135"/>
      <c r="M152" s="136"/>
      <c r="N152" s="137" t="s">
        <v>237</v>
      </c>
      <c r="O152" s="123" t="s">
        <v>258</v>
      </c>
      <c r="P152" s="124">
        <f t="shared" si="2"/>
        <v>0</v>
      </c>
      <c r="Q152" s="124">
        <f t="shared" si="3"/>
        <v>0</v>
      </c>
      <c r="R152" s="124">
        <f t="shared" si="4"/>
        <v>0</v>
      </c>
      <c r="S152" s="125">
        <v>0</v>
      </c>
      <c r="T152" s="125">
        <f t="shared" si="5"/>
        <v>0</v>
      </c>
      <c r="U152" s="125">
        <v>0</v>
      </c>
      <c r="V152" s="125">
        <f t="shared" si="6"/>
        <v>0</v>
      </c>
      <c r="W152" s="125">
        <v>0</v>
      </c>
      <c r="X152" s="126">
        <f t="shared" si="7"/>
        <v>0</v>
      </c>
      <c r="AR152" s="127" t="s">
        <v>310</v>
      </c>
      <c r="AT152" s="127" t="s">
        <v>123</v>
      </c>
      <c r="AU152" s="127" t="s">
        <v>19</v>
      </c>
      <c r="AY152" s="35" t="s">
        <v>300</v>
      </c>
      <c r="BE152" s="128">
        <f t="shared" si="8"/>
        <v>0</v>
      </c>
      <c r="BF152" s="128">
        <f t="shared" si="9"/>
        <v>0</v>
      </c>
      <c r="BG152" s="128">
        <f t="shared" si="10"/>
        <v>0</v>
      </c>
      <c r="BH152" s="128">
        <f t="shared" si="11"/>
        <v>0</v>
      </c>
      <c r="BI152" s="128">
        <f t="shared" si="12"/>
        <v>0</v>
      </c>
      <c r="BJ152" s="35" t="s">
        <v>19</v>
      </c>
      <c r="BK152" s="129">
        <f t="shared" si="13"/>
        <v>0</v>
      </c>
      <c r="BL152" s="35" t="s">
        <v>306</v>
      </c>
      <c r="BM152" s="127" t="s">
        <v>422</v>
      </c>
    </row>
    <row r="153" spans="2:65" s="43" customFormat="1" ht="24" customHeight="1" x14ac:dyDescent="0.25">
      <c r="B153" s="115"/>
      <c r="C153" s="116" t="s">
        <v>423</v>
      </c>
      <c r="D153" s="116" t="s">
        <v>303</v>
      </c>
      <c r="E153" s="117" t="s">
        <v>424</v>
      </c>
      <c r="F153" s="118" t="s">
        <v>425</v>
      </c>
      <c r="G153" s="119" t="s">
        <v>78</v>
      </c>
      <c r="H153" s="120">
        <v>1</v>
      </c>
      <c r="I153" s="120">
        <v>0</v>
      </c>
      <c r="J153" s="120">
        <v>0</v>
      </c>
      <c r="K153" s="120">
        <f t="shared" si="1"/>
        <v>0</v>
      </c>
      <c r="L153" s="121"/>
      <c r="M153" s="42"/>
      <c r="N153" s="122" t="s">
        <v>237</v>
      </c>
      <c r="O153" s="123" t="s">
        <v>258</v>
      </c>
      <c r="P153" s="124">
        <f t="shared" si="2"/>
        <v>0</v>
      </c>
      <c r="Q153" s="124">
        <f t="shared" si="3"/>
        <v>0</v>
      </c>
      <c r="R153" s="124">
        <f t="shared" si="4"/>
        <v>0</v>
      </c>
      <c r="S153" s="125">
        <v>0</v>
      </c>
      <c r="T153" s="125">
        <f t="shared" si="5"/>
        <v>0</v>
      </c>
      <c r="U153" s="125">
        <v>0</v>
      </c>
      <c r="V153" s="125">
        <f t="shared" si="6"/>
        <v>0</v>
      </c>
      <c r="W153" s="125">
        <v>0</v>
      </c>
      <c r="X153" s="126">
        <f t="shared" si="7"/>
        <v>0</v>
      </c>
      <c r="AR153" s="127" t="s">
        <v>306</v>
      </c>
      <c r="AT153" s="127" t="s">
        <v>303</v>
      </c>
      <c r="AU153" s="127" t="s">
        <v>19</v>
      </c>
      <c r="AY153" s="35" t="s">
        <v>300</v>
      </c>
      <c r="BE153" s="128">
        <f t="shared" si="8"/>
        <v>0</v>
      </c>
      <c r="BF153" s="128">
        <f t="shared" si="9"/>
        <v>0</v>
      </c>
      <c r="BG153" s="128">
        <f t="shared" si="10"/>
        <v>0</v>
      </c>
      <c r="BH153" s="128">
        <f t="shared" si="11"/>
        <v>0</v>
      </c>
      <c r="BI153" s="128">
        <f t="shared" si="12"/>
        <v>0</v>
      </c>
      <c r="BJ153" s="35" t="s">
        <v>19</v>
      </c>
      <c r="BK153" s="129">
        <f t="shared" si="13"/>
        <v>0</v>
      </c>
      <c r="BL153" s="35" t="s">
        <v>306</v>
      </c>
      <c r="BM153" s="127" t="s">
        <v>426</v>
      </c>
    </row>
    <row r="154" spans="2:65" s="43" customFormat="1" ht="24" customHeight="1" x14ac:dyDescent="0.25">
      <c r="B154" s="115"/>
      <c r="C154" s="116" t="s">
        <v>386</v>
      </c>
      <c r="D154" s="116" t="s">
        <v>303</v>
      </c>
      <c r="E154" s="117" t="s">
        <v>427</v>
      </c>
      <c r="F154" s="118" t="s">
        <v>428</v>
      </c>
      <c r="G154" s="119" t="s">
        <v>78</v>
      </c>
      <c r="H154" s="120">
        <v>16</v>
      </c>
      <c r="I154" s="120">
        <v>0</v>
      </c>
      <c r="J154" s="120">
        <v>0</v>
      </c>
      <c r="K154" s="120">
        <f t="shared" si="1"/>
        <v>0</v>
      </c>
      <c r="L154" s="121"/>
      <c r="M154" s="42"/>
      <c r="N154" s="122" t="s">
        <v>237</v>
      </c>
      <c r="O154" s="123" t="s">
        <v>258</v>
      </c>
      <c r="P154" s="124">
        <f t="shared" si="2"/>
        <v>0</v>
      </c>
      <c r="Q154" s="124">
        <f t="shared" si="3"/>
        <v>0</v>
      </c>
      <c r="R154" s="124">
        <f t="shared" si="4"/>
        <v>0</v>
      </c>
      <c r="S154" s="125">
        <v>0</v>
      </c>
      <c r="T154" s="125">
        <f t="shared" si="5"/>
        <v>0</v>
      </c>
      <c r="U154" s="125">
        <v>0</v>
      </c>
      <c r="V154" s="125">
        <f t="shared" si="6"/>
        <v>0</v>
      </c>
      <c r="W154" s="125">
        <v>0</v>
      </c>
      <c r="X154" s="126">
        <f t="shared" si="7"/>
        <v>0</v>
      </c>
      <c r="AR154" s="127" t="s">
        <v>306</v>
      </c>
      <c r="AT154" s="127" t="s">
        <v>303</v>
      </c>
      <c r="AU154" s="127" t="s">
        <v>19</v>
      </c>
      <c r="AY154" s="35" t="s">
        <v>300</v>
      </c>
      <c r="BE154" s="128">
        <f t="shared" si="8"/>
        <v>0</v>
      </c>
      <c r="BF154" s="128">
        <f t="shared" si="9"/>
        <v>0</v>
      </c>
      <c r="BG154" s="128">
        <f t="shared" si="10"/>
        <v>0</v>
      </c>
      <c r="BH154" s="128">
        <f t="shared" si="11"/>
        <v>0</v>
      </c>
      <c r="BI154" s="128">
        <f t="shared" si="12"/>
        <v>0</v>
      </c>
      <c r="BJ154" s="35" t="s">
        <v>19</v>
      </c>
      <c r="BK154" s="129">
        <f t="shared" si="13"/>
        <v>0</v>
      </c>
      <c r="BL154" s="35" t="s">
        <v>306</v>
      </c>
      <c r="BM154" s="127" t="s">
        <v>429</v>
      </c>
    </row>
    <row r="155" spans="2:65" s="43" customFormat="1" ht="24" customHeight="1" x14ac:dyDescent="0.25">
      <c r="B155" s="115"/>
      <c r="C155" s="116" t="s">
        <v>430</v>
      </c>
      <c r="D155" s="116" t="s">
        <v>303</v>
      </c>
      <c r="E155" s="117" t="s">
        <v>431</v>
      </c>
      <c r="F155" s="118" t="s">
        <v>432</v>
      </c>
      <c r="G155" s="119" t="s">
        <v>78</v>
      </c>
      <c r="H155" s="120">
        <v>4</v>
      </c>
      <c r="I155" s="120">
        <v>0</v>
      </c>
      <c r="J155" s="120">
        <v>0</v>
      </c>
      <c r="K155" s="120">
        <f t="shared" si="1"/>
        <v>0</v>
      </c>
      <c r="L155" s="121"/>
      <c r="M155" s="42"/>
      <c r="N155" s="122" t="s">
        <v>237</v>
      </c>
      <c r="O155" s="123" t="s">
        <v>258</v>
      </c>
      <c r="P155" s="124">
        <f t="shared" si="2"/>
        <v>0</v>
      </c>
      <c r="Q155" s="124">
        <f t="shared" si="3"/>
        <v>0</v>
      </c>
      <c r="R155" s="124">
        <f t="shared" si="4"/>
        <v>0</v>
      </c>
      <c r="S155" s="125">
        <v>0</v>
      </c>
      <c r="T155" s="125">
        <f t="shared" si="5"/>
        <v>0</v>
      </c>
      <c r="U155" s="125">
        <v>0</v>
      </c>
      <c r="V155" s="125">
        <f t="shared" si="6"/>
        <v>0</v>
      </c>
      <c r="W155" s="125">
        <v>0</v>
      </c>
      <c r="X155" s="126">
        <f t="shared" si="7"/>
        <v>0</v>
      </c>
      <c r="AR155" s="127" t="s">
        <v>306</v>
      </c>
      <c r="AT155" s="127" t="s">
        <v>303</v>
      </c>
      <c r="AU155" s="127" t="s">
        <v>19</v>
      </c>
      <c r="AY155" s="35" t="s">
        <v>300</v>
      </c>
      <c r="BE155" s="128">
        <f t="shared" si="8"/>
        <v>0</v>
      </c>
      <c r="BF155" s="128">
        <f t="shared" si="9"/>
        <v>0</v>
      </c>
      <c r="BG155" s="128">
        <f t="shared" si="10"/>
        <v>0</v>
      </c>
      <c r="BH155" s="128">
        <f t="shared" si="11"/>
        <v>0</v>
      </c>
      <c r="BI155" s="128">
        <f t="shared" si="12"/>
        <v>0</v>
      </c>
      <c r="BJ155" s="35" t="s">
        <v>19</v>
      </c>
      <c r="BK155" s="129">
        <f t="shared" si="13"/>
        <v>0</v>
      </c>
      <c r="BL155" s="35" t="s">
        <v>306</v>
      </c>
      <c r="BM155" s="127" t="s">
        <v>433</v>
      </c>
    </row>
    <row r="156" spans="2:65" s="43" customFormat="1" ht="16.5" customHeight="1" x14ac:dyDescent="0.25">
      <c r="B156" s="115"/>
      <c r="C156" s="130" t="s">
        <v>390</v>
      </c>
      <c r="D156" s="130" t="s">
        <v>123</v>
      </c>
      <c r="E156" s="131" t="s">
        <v>434</v>
      </c>
      <c r="F156" s="132" t="s">
        <v>435</v>
      </c>
      <c r="G156" s="133" t="s">
        <v>78</v>
      </c>
      <c r="H156" s="134">
        <v>4</v>
      </c>
      <c r="I156" s="134">
        <v>0</v>
      </c>
      <c r="J156" s="135"/>
      <c r="K156" s="134">
        <f t="shared" si="1"/>
        <v>0</v>
      </c>
      <c r="L156" s="135"/>
      <c r="M156" s="136"/>
      <c r="N156" s="137" t="s">
        <v>237</v>
      </c>
      <c r="O156" s="123" t="s">
        <v>258</v>
      </c>
      <c r="P156" s="124">
        <f t="shared" si="2"/>
        <v>0</v>
      </c>
      <c r="Q156" s="124">
        <f t="shared" si="3"/>
        <v>0</v>
      </c>
      <c r="R156" s="124">
        <f t="shared" si="4"/>
        <v>0</v>
      </c>
      <c r="S156" s="125">
        <v>0</v>
      </c>
      <c r="T156" s="125">
        <f t="shared" si="5"/>
        <v>0</v>
      </c>
      <c r="U156" s="125">
        <v>0</v>
      </c>
      <c r="V156" s="125">
        <f t="shared" si="6"/>
        <v>0</v>
      </c>
      <c r="W156" s="125">
        <v>0</v>
      </c>
      <c r="X156" s="126">
        <f t="shared" si="7"/>
        <v>0</v>
      </c>
      <c r="AR156" s="127" t="s">
        <v>310</v>
      </c>
      <c r="AT156" s="127" t="s">
        <v>123</v>
      </c>
      <c r="AU156" s="127" t="s">
        <v>19</v>
      </c>
      <c r="AY156" s="35" t="s">
        <v>300</v>
      </c>
      <c r="BE156" s="128">
        <f t="shared" si="8"/>
        <v>0</v>
      </c>
      <c r="BF156" s="128">
        <f t="shared" si="9"/>
        <v>0</v>
      </c>
      <c r="BG156" s="128">
        <f t="shared" si="10"/>
        <v>0</v>
      </c>
      <c r="BH156" s="128">
        <f t="shared" si="11"/>
        <v>0</v>
      </c>
      <c r="BI156" s="128">
        <f t="shared" si="12"/>
        <v>0</v>
      </c>
      <c r="BJ156" s="35" t="s">
        <v>19</v>
      </c>
      <c r="BK156" s="129">
        <f t="shared" si="13"/>
        <v>0</v>
      </c>
      <c r="BL156" s="35" t="s">
        <v>306</v>
      </c>
      <c r="BM156" s="127" t="s">
        <v>436</v>
      </c>
    </row>
    <row r="157" spans="2:65" s="43" customFormat="1" ht="24" customHeight="1" x14ac:dyDescent="0.25">
      <c r="B157" s="115"/>
      <c r="C157" s="116" t="s">
        <v>437</v>
      </c>
      <c r="D157" s="116" t="s">
        <v>303</v>
      </c>
      <c r="E157" s="117" t="s">
        <v>438</v>
      </c>
      <c r="F157" s="118" t="s">
        <v>439</v>
      </c>
      <c r="G157" s="119" t="s">
        <v>115</v>
      </c>
      <c r="H157" s="120">
        <v>12</v>
      </c>
      <c r="I157" s="120">
        <v>0</v>
      </c>
      <c r="J157" s="120">
        <v>0</v>
      </c>
      <c r="K157" s="120">
        <f t="shared" si="1"/>
        <v>0</v>
      </c>
      <c r="L157" s="121"/>
      <c r="M157" s="42"/>
      <c r="N157" s="122" t="s">
        <v>237</v>
      </c>
      <c r="O157" s="123" t="s">
        <v>258</v>
      </c>
      <c r="P157" s="124">
        <f t="shared" si="2"/>
        <v>0</v>
      </c>
      <c r="Q157" s="124">
        <f t="shared" si="3"/>
        <v>0</v>
      </c>
      <c r="R157" s="124">
        <f t="shared" si="4"/>
        <v>0</v>
      </c>
      <c r="S157" s="125">
        <v>0</v>
      </c>
      <c r="T157" s="125">
        <f t="shared" si="5"/>
        <v>0</v>
      </c>
      <c r="U157" s="125">
        <v>0</v>
      </c>
      <c r="V157" s="125">
        <f t="shared" si="6"/>
        <v>0</v>
      </c>
      <c r="W157" s="125">
        <v>0</v>
      </c>
      <c r="X157" s="126">
        <f t="shared" si="7"/>
        <v>0</v>
      </c>
      <c r="AR157" s="127" t="s">
        <v>306</v>
      </c>
      <c r="AT157" s="127" t="s">
        <v>303</v>
      </c>
      <c r="AU157" s="127" t="s">
        <v>19</v>
      </c>
      <c r="AY157" s="35" t="s">
        <v>300</v>
      </c>
      <c r="BE157" s="128">
        <f t="shared" si="8"/>
        <v>0</v>
      </c>
      <c r="BF157" s="128">
        <f t="shared" si="9"/>
        <v>0</v>
      </c>
      <c r="BG157" s="128">
        <f t="shared" si="10"/>
        <v>0</v>
      </c>
      <c r="BH157" s="128">
        <f t="shared" si="11"/>
        <v>0</v>
      </c>
      <c r="BI157" s="128">
        <f t="shared" si="12"/>
        <v>0</v>
      </c>
      <c r="BJ157" s="35" t="s">
        <v>19</v>
      </c>
      <c r="BK157" s="129">
        <f t="shared" si="13"/>
        <v>0</v>
      </c>
      <c r="BL157" s="35" t="s">
        <v>306</v>
      </c>
      <c r="BM157" s="127" t="s">
        <v>440</v>
      </c>
    </row>
    <row r="158" spans="2:65" s="43" customFormat="1" ht="24" customHeight="1" x14ac:dyDescent="0.25">
      <c r="B158" s="115"/>
      <c r="C158" s="130" t="s">
        <v>393</v>
      </c>
      <c r="D158" s="130" t="s">
        <v>123</v>
      </c>
      <c r="E158" s="131" t="s">
        <v>441</v>
      </c>
      <c r="F158" s="132" t="s">
        <v>442</v>
      </c>
      <c r="G158" s="133" t="s">
        <v>115</v>
      </c>
      <c r="H158" s="134">
        <v>12</v>
      </c>
      <c r="I158" s="134">
        <v>0</v>
      </c>
      <c r="J158" s="135"/>
      <c r="K158" s="134">
        <f t="shared" si="1"/>
        <v>0</v>
      </c>
      <c r="L158" s="135"/>
      <c r="M158" s="136"/>
      <c r="N158" s="137" t="s">
        <v>237</v>
      </c>
      <c r="O158" s="123" t="s">
        <v>258</v>
      </c>
      <c r="P158" s="124">
        <f t="shared" si="2"/>
        <v>0</v>
      </c>
      <c r="Q158" s="124">
        <f t="shared" si="3"/>
        <v>0</v>
      </c>
      <c r="R158" s="124">
        <f t="shared" si="4"/>
        <v>0</v>
      </c>
      <c r="S158" s="125">
        <v>0</v>
      </c>
      <c r="T158" s="125">
        <f t="shared" si="5"/>
        <v>0</v>
      </c>
      <c r="U158" s="125">
        <v>0</v>
      </c>
      <c r="V158" s="125">
        <f t="shared" si="6"/>
        <v>0</v>
      </c>
      <c r="W158" s="125">
        <v>0</v>
      </c>
      <c r="X158" s="126">
        <f t="shared" si="7"/>
        <v>0</v>
      </c>
      <c r="AR158" s="127" t="s">
        <v>310</v>
      </c>
      <c r="AT158" s="127" t="s">
        <v>123</v>
      </c>
      <c r="AU158" s="127" t="s">
        <v>19</v>
      </c>
      <c r="AY158" s="35" t="s">
        <v>300</v>
      </c>
      <c r="BE158" s="128">
        <f t="shared" si="8"/>
        <v>0</v>
      </c>
      <c r="BF158" s="128">
        <f t="shared" si="9"/>
        <v>0</v>
      </c>
      <c r="BG158" s="128">
        <f t="shared" si="10"/>
        <v>0</v>
      </c>
      <c r="BH158" s="128">
        <f t="shared" si="11"/>
        <v>0</v>
      </c>
      <c r="BI158" s="128">
        <f t="shared" si="12"/>
        <v>0</v>
      </c>
      <c r="BJ158" s="35" t="s">
        <v>19</v>
      </c>
      <c r="BK158" s="129">
        <f t="shared" si="13"/>
        <v>0</v>
      </c>
      <c r="BL158" s="35" t="s">
        <v>306</v>
      </c>
      <c r="BM158" s="127" t="s">
        <v>443</v>
      </c>
    </row>
    <row r="159" spans="2:65" s="43" customFormat="1" ht="24" customHeight="1" x14ac:dyDescent="0.25">
      <c r="B159" s="115"/>
      <c r="C159" s="116" t="s">
        <v>444</v>
      </c>
      <c r="D159" s="116" t="s">
        <v>303</v>
      </c>
      <c r="E159" s="117" t="s">
        <v>445</v>
      </c>
      <c r="F159" s="118" t="s">
        <v>446</v>
      </c>
      <c r="G159" s="119" t="s">
        <v>115</v>
      </c>
      <c r="H159" s="120">
        <v>35</v>
      </c>
      <c r="I159" s="120">
        <v>0</v>
      </c>
      <c r="J159" s="120">
        <v>0</v>
      </c>
      <c r="K159" s="120">
        <f t="shared" si="1"/>
        <v>0</v>
      </c>
      <c r="L159" s="121"/>
      <c r="M159" s="42"/>
      <c r="N159" s="122" t="s">
        <v>237</v>
      </c>
      <c r="O159" s="123" t="s">
        <v>258</v>
      </c>
      <c r="P159" s="124">
        <f t="shared" si="2"/>
        <v>0</v>
      </c>
      <c r="Q159" s="124">
        <f t="shared" si="3"/>
        <v>0</v>
      </c>
      <c r="R159" s="124">
        <f t="shared" si="4"/>
        <v>0</v>
      </c>
      <c r="S159" s="125">
        <v>0</v>
      </c>
      <c r="T159" s="125">
        <f t="shared" si="5"/>
        <v>0</v>
      </c>
      <c r="U159" s="125">
        <v>0</v>
      </c>
      <c r="V159" s="125">
        <f t="shared" si="6"/>
        <v>0</v>
      </c>
      <c r="W159" s="125">
        <v>0</v>
      </c>
      <c r="X159" s="126">
        <f t="shared" si="7"/>
        <v>0</v>
      </c>
      <c r="AR159" s="127" t="s">
        <v>306</v>
      </c>
      <c r="AT159" s="127" t="s">
        <v>303</v>
      </c>
      <c r="AU159" s="127" t="s">
        <v>19</v>
      </c>
      <c r="AY159" s="35" t="s">
        <v>300</v>
      </c>
      <c r="BE159" s="128">
        <f t="shared" si="8"/>
        <v>0</v>
      </c>
      <c r="BF159" s="128">
        <f t="shared" si="9"/>
        <v>0</v>
      </c>
      <c r="BG159" s="128">
        <f t="shared" si="10"/>
        <v>0</v>
      </c>
      <c r="BH159" s="128">
        <f t="shared" si="11"/>
        <v>0</v>
      </c>
      <c r="BI159" s="128">
        <f t="shared" si="12"/>
        <v>0</v>
      </c>
      <c r="BJ159" s="35" t="s">
        <v>19</v>
      </c>
      <c r="BK159" s="129">
        <f t="shared" si="13"/>
        <v>0</v>
      </c>
      <c r="BL159" s="35" t="s">
        <v>306</v>
      </c>
      <c r="BM159" s="127" t="s">
        <v>447</v>
      </c>
    </row>
    <row r="160" spans="2:65" s="43" customFormat="1" ht="16.5" customHeight="1" x14ac:dyDescent="0.25">
      <c r="B160" s="115"/>
      <c r="C160" s="130" t="s">
        <v>397</v>
      </c>
      <c r="D160" s="130" t="s">
        <v>123</v>
      </c>
      <c r="E160" s="131" t="s">
        <v>448</v>
      </c>
      <c r="F160" s="132" t="s">
        <v>449</v>
      </c>
      <c r="G160" s="133" t="s">
        <v>115</v>
      </c>
      <c r="H160" s="134">
        <v>35</v>
      </c>
      <c r="I160" s="134">
        <v>0</v>
      </c>
      <c r="J160" s="135"/>
      <c r="K160" s="134">
        <f t="shared" si="1"/>
        <v>0</v>
      </c>
      <c r="L160" s="135"/>
      <c r="M160" s="136"/>
      <c r="N160" s="137" t="s">
        <v>237</v>
      </c>
      <c r="O160" s="123" t="s">
        <v>258</v>
      </c>
      <c r="P160" s="124">
        <f t="shared" si="2"/>
        <v>0</v>
      </c>
      <c r="Q160" s="124">
        <f t="shared" si="3"/>
        <v>0</v>
      </c>
      <c r="R160" s="124">
        <f t="shared" si="4"/>
        <v>0</v>
      </c>
      <c r="S160" s="125">
        <v>0</v>
      </c>
      <c r="T160" s="125">
        <f t="shared" si="5"/>
        <v>0</v>
      </c>
      <c r="U160" s="125">
        <v>0</v>
      </c>
      <c r="V160" s="125">
        <f t="shared" si="6"/>
        <v>0</v>
      </c>
      <c r="W160" s="125">
        <v>0</v>
      </c>
      <c r="X160" s="126">
        <f t="shared" si="7"/>
        <v>0</v>
      </c>
      <c r="AR160" s="127" t="s">
        <v>310</v>
      </c>
      <c r="AT160" s="127" t="s">
        <v>123</v>
      </c>
      <c r="AU160" s="127" t="s">
        <v>19</v>
      </c>
      <c r="AY160" s="35" t="s">
        <v>300</v>
      </c>
      <c r="BE160" s="128">
        <f t="shared" si="8"/>
        <v>0</v>
      </c>
      <c r="BF160" s="128">
        <f t="shared" si="9"/>
        <v>0</v>
      </c>
      <c r="BG160" s="128">
        <f t="shared" si="10"/>
        <v>0</v>
      </c>
      <c r="BH160" s="128">
        <f t="shared" si="11"/>
        <v>0</v>
      </c>
      <c r="BI160" s="128">
        <f t="shared" si="12"/>
        <v>0</v>
      </c>
      <c r="BJ160" s="35" t="s">
        <v>19</v>
      </c>
      <c r="BK160" s="129">
        <f t="shared" si="13"/>
        <v>0</v>
      </c>
      <c r="BL160" s="35" t="s">
        <v>306</v>
      </c>
      <c r="BM160" s="127" t="s">
        <v>450</v>
      </c>
    </row>
    <row r="161" spans="2:65" s="43" customFormat="1" ht="16.5" customHeight="1" x14ac:dyDescent="0.25">
      <c r="B161" s="115"/>
      <c r="C161" s="116" t="s">
        <v>451</v>
      </c>
      <c r="D161" s="116" t="s">
        <v>303</v>
      </c>
      <c r="E161" s="117" t="s">
        <v>452</v>
      </c>
      <c r="F161" s="118" t="s">
        <v>453</v>
      </c>
      <c r="G161" s="119" t="s">
        <v>110</v>
      </c>
      <c r="H161" s="120">
        <v>7.5229999999999997</v>
      </c>
      <c r="I161" s="120">
        <v>0</v>
      </c>
      <c r="J161" s="120">
        <v>0</v>
      </c>
      <c r="K161" s="120">
        <f t="shared" si="1"/>
        <v>0</v>
      </c>
      <c r="L161" s="121"/>
      <c r="M161" s="42"/>
      <c r="N161" s="122" t="s">
        <v>237</v>
      </c>
      <c r="O161" s="123" t="s">
        <v>258</v>
      </c>
      <c r="P161" s="124">
        <f t="shared" si="2"/>
        <v>0</v>
      </c>
      <c r="Q161" s="124">
        <f t="shared" si="3"/>
        <v>0</v>
      </c>
      <c r="R161" s="124">
        <f t="shared" si="4"/>
        <v>0</v>
      </c>
      <c r="S161" s="125">
        <v>0</v>
      </c>
      <c r="T161" s="125">
        <f t="shared" si="5"/>
        <v>0</v>
      </c>
      <c r="U161" s="125">
        <v>0</v>
      </c>
      <c r="V161" s="125">
        <f t="shared" si="6"/>
        <v>0</v>
      </c>
      <c r="W161" s="125">
        <v>0</v>
      </c>
      <c r="X161" s="126">
        <f t="shared" si="7"/>
        <v>0</v>
      </c>
      <c r="AR161" s="127" t="s">
        <v>306</v>
      </c>
      <c r="AT161" s="127" t="s">
        <v>303</v>
      </c>
      <c r="AU161" s="127" t="s">
        <v>19</v>
      </c>
      <c r="AY161" s="35" t="s">
        <v>300</v>
      </c>
      <c r="BE161" s="128">
        <f t="shared" si="8"/>
        <v>0</v>
      </c>
      <c r="BF161" s="128">
        <f t="shared" si="9"/>
        <v>0</v>
      </c>
      <c r="BG161" s="128">
        <f t="shared" si="10"/>
        <v>0</v>
      </c>
      <c r="BH161" s="128">
        <f t="shared" si="11"/>
        <v>0</v>
      </c>
      <c r="BI161" s="128">
        <f t="shared" si="12"/>
        <v>0</v>
      </c>
      <c r="BJ161" s="35" t="s">
        <v>19</v>
      </c>
      <c r="BK161" s="129">
        <f t="shared" si="13"/>
        <v>0</v>
      </c>
      <c r="BL161" s="35" t="s">
        <v>306</v>
      </c>
      <c r="BM161" s="127" t="s">
        <v>454</v>
      </c>
    </row>
    <row r="162" spans="2:65" s="43" customFormat="1" ht="16.5" customHeight="1" x14ac:dyDescent="0.25">
      <c r="B162" s="115"/>
      <c r="C162" s="116" t="s">
        <v>400</v>
      </c>
      <c r="D162" s="116" t="s">
        <v>303</v>
      </c>
      <c r="E162" s="117" t="s">
        <v>455</v>
      </c>
      <c r="F162" s="118" t="s">
        <v>456</v>
      </c>
      <c r="G162" s="119" t="s">
        <v>110</v>
      </c>
      <c r="H162" s="120">
        <v>3.524</v>
      </c>
      <c r="I162" s="120">
        <v>0</v>
      </c>
      <c r="J162" s="120">
        <v>0</v>
      </c>
      <c r="K162" s="120">
        <f t="shared" si="1"/>
        <v>0</v>
      </c>
      <c r="L162" s="121"/>
      <c r="M162" s="42"/>
      <c r="N162" s="122" t="s">
        <v>237</v>
      </c>
      <c r="O162" s="123" t="s">
        <v>258</v>
      </c>
      <c r="P162" s="124">
        <f t="shared" si="2"/>
        <v>0</v>
      </c>
      <c r="Q162" s="124">
        <f t="shared" si="3"/>
        <v>0</v>
      </c>
      <c r="R162" s="124">
        <f t="shared" si="4"/>
        <v>0</v>
      </c>
      <c r="S162" s="125">
        <v>0</v>
      </c>
      <c r="T162" s="125">
        <f t="shared" si="5"/>
        <v>0</v>
      </c>
      <c r="U162" s="125">
        <v>0</v>
      </c>
      <c r="V162" s="125">
        <f t="shared" si="6"/>
        <v>0</v>
      </c>
      <c r="W162" s="125">
        <v>0</v>
      </c>
      <c r="X162" s="126">
        <f t="shared" si="7"/>
        <v>0</v>
      </c>
      <c r="AR162" s="127" t="s">
        <v>317</v>
      </c>
      <c r="AT162" s="127" t="s">
        <v>303</v>
      </c>
      <c r="AU162" s="127" t="s">
        <v>19</v>
      </c>
      <c r="AY162" s="35" t="s">
        <v>300</v>
      </c>
      <c r="BE162" s="128">
        <f t="shared" si="8"/>
        <v>0</v>
      </c>
      <c r="BF162" s="128">
        <f t="shared" si="9"/>
        <v>0</v>
      </c>
      <c r="BG162" s="128">
        <f t="shared" si="10"/>
        <v>0</v>
      </c>
      <c r="BH162" s="128">
        <f t="shared" si="11"/>
        <v>0</v>
      </c>
      <c r="BI162" s="128">
        <f t="shared" si="12"/>
        <v>0</v>
      </c>
      <c r="BJ162" s="35" t="s">
        <v>19</v>
      </c>
      <c r="BK162" s="129">
        <f t="shared" si="13"/>
        <v>0</v>
      </c>
      <c r="BL162" s="35" t="s">
        <v>317</v>
      </c>
      <c r="BM162" s="127" t="s">
        <v>457</v>
      </c>
    </row>
    <row r="163" spans="2:65" s="43" customFormat="1" ht="16.5" customHeight="1" x14ac:dyDescent="0.25">
      <c r="B163" s="115"/>
      <c r="C163" s="116" t="s">
        <v>458</v>
      </c>
      <c r="D163" s="116" t="s">
        <v>303</v>
      </c>
      <c r="E163" s="117" t="s">
        <v>459</v>
      </c>
      <c r="F163" s="118" t="s">
        <v>460</v>
      </c>
      <c r="G163" s="119" t="s">
        <v>110</v>
      </c>
      <c r="H163" s="120">
        <v>10.366</v>
      </c>
      <c r="I163" s="120">
        <v>0</v>
      </c>
      <c r="J163" s="120">
        <v>0</v>
      </c>
      <c r="K163" s="120">
        <f t="shared" si="1"/>
        <v>0</v>
      </c>
      <c r="L163" s="121"/>
      <c r="M163" s="42"/>
      <c r="N163" s="122" t="s">
        <v>237</v>
      </c>
      <c r="O163" s="123" t="s">
        <v>258</v>
      </c>
      <c r="P163" s="124">
        <f t="shared" si="2"/>
        <v>0</v>
      </c>
      <c r="Q163" s="124">
        <f t="shared" si="3"/>
        <v>0</v>
      </c>
      <c r="R163" s="124">
        <f t="shared" si="4"/>
        <v>0</v>
      </c>
      <c r="S163" s="125">
        <v>0</v>
      </c>
      <c r="T163" s="125">
        <f t="shared" si="5"/>
        <v>0</v>
      </c>
      <c r="U163" s="125">
        <v>0</v>
      </c>
      <c r="V163" s="125">
        <f t="shared" si="6"/>
        <v>0</v>
      </c>
      <c r="W163" s="125">
        <v>0</v>
      </c>
      <c r="X163" s="126">
        <f t="shared" si="7"/>
        <v>0</v>
      </c>
      <c r="AR163" s="127" t="s">
        <v>306</v>
      </c>
      <c r="AT163" s="127" t="s">
        <v>303</v>
      </c>
      <c r="AU163" s="127" t="s">
        <v>19</v>
      </c>
      <c r="AY163" s="35" t="s">
        <v>300</v>
      </c>
      <c r="BE163" s="128">
        <f t="shared" si="8"/>
        <v>0</v>
      </c>
      <c r="BF163" s="128">
        <f t="shared" si="9"/>
        <v>0</v>
      </c>
      <c r="BG163" s="128">
        <f t="shared" si="10"/>
        <v>0</v>
      </c>
      <c r="BH163" s="128">
        <f t="shared" si="11"/>
        <v>0</v>
      </c>
      <c r="BI163" s="128">
        <f t="shared" si="12"/>
        <v>0</v>
      </c>
      <c r="BJ163" s="35" t="s">
        <v>19</v>
      </c>
      <c r="BK163" s="129">
        <f t="shared" si="13"/>
        <v>0</v>
      </c>
      <c r="BL163" s="35" t="s">
        <v>306</v>
      </c>
      <c r="BM163" s="127" t="s">
        <v>461</v>
      </c>
    </row>
    <row r="164" spans="2:65" s="103" customFormat="1" ht="22.9" customHeight="1" x14ac:dyDescent="0.2">
      <c r="B164" s="102"/>
      <c r="D164" s="104" t="s">
        <v>299</v>
      </c>
      <c r="E164" s="113" t="s">
        <v>462</v>
      </c>
      <c r="F164" s="113" t="s">
        <v>463</v>
      </c>
      <c r="K164" s="114">
        <f>BK164</f>
        <v>0</v>
      </c>
      <c r="M164" s="102"/>
      <c r="N164" s="107"/>
      <c r="Q164" s="108">
        <f>SUM(Q165:Q173)</f>
        <v>0</v>
      </c>
      <c r="R164" s="108">
        <f>SUM(R165:R173)</f>
        <v>0</v>
      </c>
      <c r="T164" s="109">
        <f>SUM(T165:T173)</f>
        <v>0</v>
      </c>
      <c r="V164" s="109">
        <f>SUM(V165:V173)</f>
        <v>0</v>
      </c>
      <c r="X164" s="110">
        <f>SUM(X165:X173)</f>
        <v>0</v>
      </c>
      <c r="AR164" s="104" t="s">
        <v>20</v>
      </c>
      <c r="AT164" s="111" t="s">
        <v>299</v>
      </c>
      <c r="AU164" s="111" t="s">
        <v>18</v>
      </c>
      <c r="AY164" s="104" t="s">
        <v>300</v>
      </c>
      <c r="BK164" s="112">
        <f>SUM(BK165:BK173)</f>
        <v>0</v>
      </c>
    </row>
    <row r="165" spans="2:65" s="43" customFormat="1" ht="24" customHeight="1" x14ac:dyDescent="0.25">
      <c r="B165" s="115"/>
      <c r="C165" s="116" t="s">
        <v>404</v>
      </c>
      <c r="D165" s="116" t="s">
        <v>303</v>
      </c>
      <c r="E165" s="117" t="s">
        <v>464</v>
      </c>
      <c r="F165" s="118" t="s">
        <v>465</v>
      </c>
      <c r="G165" s="119" t="s">
        <v>78</v>
      </c>
      <c r="H165" s="120">
        <v>1</v>
      </c>
      <c r="I165" s="120">
        <v>0</v>
      </c>
      <c r="J165" s="120">
        <v>0</v>
      </c>
      <c r="K165" s="120">
        <f t="shared" ref="K165:K173" si="14">ROUND(P165*H165,3)</f>
        <v>0</v>
      </c>
      <c r="L165" s="121"/>
      <c r="M165" s="42"/>
      <c r="N165" s="122" t="s">
        <v>237</v>
      </c>
      <c r="O165" s="123" t="s">
        <v>258</v>
      </c>
      <c r="P165" s="124">
        <f t="shared" ref="P165:P173" si="15">I165+J165</f>
        <v>0</v>
      </c>
      <c r="Q165" s="124">
        <f t="shared" ref="Q165:Q173" si="16">ROUND(I165*H165,3)</f>
        <v>0</v>
      </c>
      <c r="R165" s="124">
        <f t="shared" ref="R165:R173" si="17">ROUND(J165*H165,3)</f>
        <v>0</v>
      </c>
      <c r="S165" s="125">
        <v>0</v>
      </c>
      <c r="T165" s="125">
        <f t="shared" ref="T165:T173" si="18">S165*H165</f>
        <v>0</v>
      </c>
      <c r="U165" s="125">
        <v>0</v>
      </c>
      <c r="V165" s="125">
        <f t="shared" ref="V165:V173" si="19">U165*H165</f>
        <v>0</v>
      </c>
      <c r="W165" s="125">
        <v>0</v>
      </c>
      <c r="X165" s="126">
        <f t="shared" ref="X165:X173" si="20">W165*H165</f>
        <v>0</v>
      </c>
      <c r="AR165" s="127" t="s">
        <v>306</v>
      </c>
      <c r="AT165" s="127" t="s">
        <v>303</v>
      </c>
      <c r="AU165" s="127" t="s">
        <v>19</v>
      </c>
      <c r="AY165" s="35" t="s">
        <v>300</v>
      </c>
      <c r="BE165" s="128">
        <f t="shared" ref="BE165:BE173" si="21">IF(O165="základná",K165,0)</f>
        <v>0</v>
      </c>
      <c r="BF165" s="128">
        <f t="shared" ref="BF165:BF173" si="22">IF(O165="znížená",K165,0)</f>
        <v>0</v>
      </c>
      <c r="BG165" s="128">
        <f t="shared" ref="BG165:BG173" si="23">IF(O165="zákl. prenesená",K165,0)</f>
        <v>0</v>
      </c>
      <c r="BH165" s="128">
        <f t="shared" ref="BH165:BH173" si="24">IF(O165="zníž. prenesená",K165,0)</f>
        <v>0</v>
      </c>
      <c r="BI165" s="128">
        <f t="shared" ref="BI165:BI173" si="25">IF(O165="nulová",K165,0)</f>
        <v>0</v>
      </c>
      <c r="BJ165" s="35" t="s">
        <v>19</v>
      </c>
      <c r="BK165" s="129">
        <f t="shared" ref="BK165:BK173" si="26">ROUND(P165*H165,3)</f>
        <v>0</v>
      </c>
      <c r="BL165" s="35" t="s">
        <v>306</v>
      </c>
      <c r="BM165" s="127" t="s">
        <v>466</v>
      </c>
    </row>
    <row r="166" spans="2:65" s="43" customFormat="1" ht="24" customHeight="1" x14ac:dyDescent="0.25">
      <c r="B166" s="115"/>
      <c r="C166" s="116" t="s">
        <v>467</v>
      </c>
      <c r="D166" s="116" t="s">
        <v>303</v>
      </c>
      <c r="E166" s="117" t="s">
        <v>468</v>
      </c>
      <c r="F166" s="118" t="s">
        <v>469</v>
      </c>
      <c r="G166" s="119" t="s">
        <v>32</v>
      </c>
      <c r="H166" s="120">
        <v>0.79</v>
      </c>
      <c r="I166" s="120">
        <v>0</v>
      </c>
      <c r="J166" s="120">
        <v>0</v>
      </c>
      <c r="K166" s="120">
        <f t="shared" si="14"/>
        <v>0</v>
      </c>
      <c r="L166" s="121"/>
      <c r="M166" s="42"/>
      <c r="N166" s="122" t="s">
        <v>237</v>
      </c>
      <c r="O166" s="123" t="s">
        <v>258</v>
      </c>
      <c r="P166" s="124">
        <f t="shared" si="15"/>
        <v>0</v>
      </c>
      <c r="Q166" s="124">
        <f t="shared" si="16"/>
        <v>0</v>
      </c>
      <c r="R166" s="124">
        <f t="shared" si="17"/>
        <v>0</v>
      </c>
      <c r="S166" s="125">
        <v>0</v>
      </c>
      <c r="T166" s="125">
        <f t="shared" si="18"/>
        <v>0</v>
      </c>
      <c r="U166" s="125">
        <v>0</v>
      </c>
      <c r="V166" s="125">
        <f t="shared" si="19"/>
        <v>0</v>
      </c>
      <c r="W166" s="125">
        <v>0</v>
      </c>
      <c r="X166" s="126">
        <f t="shared" si="20"/>
        <v>0</v>
      </c>
      <c r="AR166" s="127" t="s">
        <v>306</v>
      </c>
      <c r="AT166" s="127" t="s">
        <v>303</v>
      </c>
      <c r="AU166" s="127" t="s">
        <v>19</v>
      </c>
      <c r="AY166" s="35" t="s">
        <v>300</v>
      </c>
      <c r="BE166" s="128">
        <f t="shared" si="21"/>
        <v>0</v>
      </c>
      <c r="BF166" s="128">
        <f t="shared" si="22"/>
        <v>0</v>
      </c>
      <c r="BG166" s="128">
        <f t="shared" si="23"/>
        <v>0</v>
      </c>
      <c r="BH166" s="128">
        <f t="shared" si="24"/>
        <v>0</v>
      </c>
      <c r="BI166" s="128">
        <f t="shared" si="25"/>
        <v>0</v>
      </c>
      <c r="BJ166" s="35" t="s">
        <v>19</v>
      </c>
      <c r="BK166" s="129">
        <f t="shared" si="26"/>
        <v>0</v>
      </c>
      <c r="BL166" s="35" t="s">
        <v>306</v>
      </c>
      <c r="BM166" s="127" t="s">
        <v>470</v>
      </c>
    </row>
    <row r="167" spans="2:65" s="43" customFormat="1" ht="24" customHeight="1" x14ac:dyDescent="0.25">
      <c r="B167" s="115"/>
      <c r="C167" s="116" t="s">
        <v>408</v>
      </c>
      <c r="D167" s="116" t="s">
        <v>303</v>
      </c>
      <c r="E167" s="117" t="s">
        <v>471</v>
      </c>
      <c r="F167" s="118" t="s">
        <v>472</v>
      </c>
      <c r="G167" s="119" t="s">
        <v>115</v>
      </c>
      <c r="H167" s="120">
        <v>7</v>
      </c>
      <c r="I167" s="120">
        <v>0</v>
      </c>
      <c r="J167" s="120">
        <v>0</v>
      </c>
      <c r="K167" s="120">
        <f t="shared" si="14"/>
        <v>0</v>
      </c>
      <c r="L167" s="121"/>
      <c r="M167" s="42"/>
      <c r="N167" s="122" t="s">
        <v>237</v>
      </c>
      <c r="O167" s="123" t="s">
        <v>258</v>
      </c>
      <c r="P167" s="124">
        <f t="shared" si="15"/>
        <v>0</v>
      </c>
      <c r="Q167" s="124">
        <f t="shared" si="16"/>
        <v>0</v>
      </c>
      <c r="R167" s="124">
        <f t="shared" si="17"/>
        <v>0</v>
      </c>
      <c r="S167" s="125">
        <v>0</v>
      </c>
      <c r="T167" s="125">
        <f t="shared" si="18"/>
        <v>0</v>
      </c>
      <c r="U167" s="125">
        <v>0</v>
      </c>
      <c r="V167" s="125">
        <f t="shared" si="19"/>
        <v>0</v>
      </c>
      <c r="W167" s="125">
        <v>0</v>
      </c>
      <c r="X167" s="126">
        <f t="shared" si="20"/>
        <v>0</v>
      </c>
      <c r="AR167" s="127" t="s">
        <v>306</v>
      </c>
      <c r="AT167" s="127" t="s">
        <v>303</v>
      </c>
      <c r="AU167" s="127" t="s">
        <v>19</v>
      </c>
      <c r="AY167" s="35" t="s">
        <v>300</v>
      </c>
      <c r="BE167" s="128">
        <f t="shared" si="21"/>
        <v>0</v>
      </c>
      <c r="BF167" s="128">
        <f t="shared" si="22"/>
        <v>0</v>
      </c>
      <c r="BG167" s="128">
        <f t="shared" si="23"/>
        <v>0</v>
      </c>
      <c r="BH167" s="128">
        <f t="shared" si="24"/>
        <v>0</v>
      </c>
      <c r="BI167" s="128">
        <f t="shared" si="25"/>
        <v>0</v>
      </c>
      <c r="BJ167" s="35" t="s">
        <v>19</v>
      </c>
      <c r="BK167" s="129">
        <f t="shared" si="26"/>
        <v>0</v>
      </c>
      <c r="BL167" s="35" t="s">
        <v>306</v>
      </c>
      <c r="BM167" s="127" t="s">
        <v>473</v>
      </c>
    </row>
    <row r="168" spans="2:65" s="43" customFormat="1" ht="24" customHeight="1" x14ac:dyDescent="0.25">
      <c r="B168" s="115"/>
      <c r="C168" s="116" t="s">
        <v>474</v>
      </c>
      <c r="D168" s="116" t="s">
        <v>303</v>
      </c>
      <c r="E168" s="117" t="s">
        <v>475</v>
      </c>
      <c r="F168" s="118" t="s">
        <v>476</v>
      </c>
      <c r="G168" s="119" t="s">
        <v>115</v>
      </c>
      <c r="H168" s="120">
        <v>7</v>
      </c>
      <c r="I168" s="120">
        <v>0</v>
      </c>
      <c r="J168" s="120">
        <v>0</v>
      </c>
      <c r="K168" s="120">
        <f t="shared" si="14"/>
        <v>0</v>
      </c>
      <c r="L168" s="121"/>
      <c r="M168" s="42"/>
      <c r="N168" s="122" t="s">
        <v>237</v>
      </c>
      <c r="O168" s="123" t="s">
        <v>258</v>
      </c>
      <c r="P168" s="124">
        <f t="shared" si="15"/>
        <v>0</v>
      </c>
      <c r="Q168" s="124">
        <f t="shared" si="16"/>
        <v>0</v>
      </c>
      <c r="R168" s="124">
        <f t="shared" si="17"/>
        <v>0</v>
      </c>
      <c r="S168" s="125">
        <v>0</v>
      </c>
      <c r="T168" s="125">
        <f t="shared" si="18"/>
        <v>0</v>
      </c>
      <c r="U168" s="125">
        <v>0</v>
      </c>
      <c r="V168" s="125">
        <f t="shared" si="19"/>
        <v>0</v>
      </c>
      <c r="W168" s="125">
        <v>0</v>
      </c>
      <c r="X168" s="126">
        <f t="shared" si="20"/>
        <v>0</v>
      </c>
      <c r="AR168" s="127" t="s">
        <v>306</v>
      </c>
      <c r="AT168" s="127" t="s">
        <v>303</v>
      </c>
      <c r="AU168" s="127" t="s">
        <v>19</v>
      </c>
      <c r="AY168" s="35" t="s">
        <v>300</v>
      </c>
      <c r="BE168" s="128">
        <f t="shared" si="21"/>
        <v>0</v>
      </c>
      <c r="BF168" s="128">
        <f t="shared" si="22"/>
        <v>0</v>
      </c>
      <c r="BG168" s="128">
        <f t="shared" si="23"/>
        <v>0</v>
      </c>
      <c r="BH168" s="128">
        <f t="shared" si="24"/>
        <v>0</v>
      </c>
      <c r="BI168" s="128">
        <f t="shared" si="25"/>
        <v>0</v>
      </c>
      <c r="BJ168" s="35" t="s">
        <v>19</v>
      </c>
      <c r="BK168" s="129">
        <f t="shared" si="26"/>
        <v>0</v>
      </c>
      <c r="BL168" s="35" t="s">
        <v>306</v>
      </c>
      <c r="BM168" s="127" t="s">
        <v>477</v>
      </c>
    </row>
    <row r="169" spans="2:65" s="43" customFormat="1" ht="16.5" customHeight="1" x14ac:dyDescent="0.25">
      <c r="B169" s="115"/>
      <c r="C169" s="130" t="s">
        <v>412</v>
      </c>
      <c r="D169" s="130" t="s">
        <v>123</v>
      </c>
      <c r="E169" s="131" t="s">
        <v>478</v>
      </c>
      <c r="F169" s="132" t="s">
        <v>479</v>
      </c>
      <c r="G169" s="133" t="s">
        <v>70</v>
      </c>
      <c r="H169" s="134">
        <v>0.752</v>
      </c>
      <c r="I169" s="134">
        <v>0</v>
      </c>
      <c r="J169" s="135"/>
      <c r="K169" s="134">
        <f t="shared" si="14"/>
        <v>0</v>
      </c>
      <c r="L169" s="135"/>
      <c r="M169" s="136"/>
      <c r="N169" s="137" t="s">
        <v>237</v>
      </c>
      <c r="O169" s="123" t="s">
        <v>258</v>
      </c>
      <c r="P169" s="124">
        <f t="shared" si="15"/>
        <v>0</v>
      </c>
      <c r="Q169" s="124">
        <f t="shared" si="16"/>
        <v>0</v>
      </c>
      <c r="R169" s="124">
        <f t="shared" si="17"/>
        <v>0</v>
      </c>
      <c r="S169" s="125">
        <v>0</v>
      </c>
      <c r="T169" s="125">
        <f t="shared" si="18"/>
        <v>0</v>
      </c>
      <c r="U169" s="125">
        <v>0</v>
      </c>
      <c r="V169" s="125">
        <f t="shared" si="19"/>
        <v>0</v>
      </c>
      <c r="W169" s="125">
        <v>0</v>
      </c>
      <c r="X169" s="126">
        <f t="shared" si="20"/>
        <v>0</v>
      </c>
      <c r="AR169" s="127" t="s">
        <v>310</v>
      </c>
      <c r="AT169" s="127" t="s">
        <v>123</v>
      </c>
      <c r="AU169" s="127" t="s">
        <v>19</v>
      </c>
      <c r="AY169" s="35" t="s">
        <v>300</v>
      </c>
      <c r="BE169" s="128">
        <f t="shared" si="21"/>
        <v>0</v>
      </c>
      <c r="BF169" s="128">
        <f t="shared" si="22"/>
        <v>0</v>
      </c>
      <c r="BG169" s="128">
        <f t="shared" si="23"/>
        <v>0</v>
      </c>
      <c r="BH169" s="128">
        <f t="shared" si="24"/>
        <v>0</v>
      </c>
      <c r="BI169" s="128">
        <f t="shared" si="25"/>
        <v>0</v>
      </c>
      <c r="BJ169" s="35" t="s">
        <v>19</v>
      </c>
      <c r="BK169" s="129">
        <f t="shared" si="26"/>
        <v>0</v>
      </c>
      <c r="BL169" s="35" t="s">
        <v>306</v>
      </c>
      <c r="BM169" s="127" t="s">
        <v>480</v>
      </c>
    </row>
    <row r="170" spans="2:65" s="43" customFormat="1" ht="24" customHeight="1" x14ac:dyDescent="0.25">
      <c r="B170" s="115"/>
      <c r="C170" s="116" t="s">
        <v>481</v>
      </c>
      <c r="D170" s="116" t="s">
        <v>303</v>
      </c>
      <c r="E170" s="117" t="s">
        <v>482</v>
      </c>
      <c r="F170" s="118" t="s">
        <v>483</v>
      </c>
      <c r="G170" s="119" t="s">
        <v>115</v>
      </c>
      <c r="H170" s="120">
        <v>7</v>
      </c>
      <c r="I170" s="120">
        <v>0</v>
      </c>
      <c r="J170" s="120">
        <v>0</v>
      </c>
      <c r="K170" s="120">
        <f t="shared" si="14"/>
        <v>0</v>
      </c>
      <c r="L170" s="121"/>
      <c r="M170" s="42"/>
      <c r="N170" s="122" t="s">
        <v>237</v>
      </c>
      <c r="O170" s="123" t="s">
        <v>258</v>
      </c>
      <c r="P170" s="124">
        <f t="shared" si="15"/>
        <v>0</v>
      </c>
      <c r="Q170" s="124">
        <f t="shared" si="16"/>
        <v>0</v>
      </c>
      <c r="R170" s="124">
        <f t="shared" si="17"/>
        <v>0</v>
      </c>
      <c r="S170" s="125">
        <v>0</v>
      </c>
      <c r="T170" s="125">
        <f t="shared" si="18"/>
        <v>0</v>
      </c>
      <c r="U170" s="125">
        <v>0</v>
      </c>
      <c r="V170" s="125">
        <f t="shared" si="19"/>
        <v>0</v>
      </c>
      <c r="W170" s="125">
        <v>0</v>
      </c>
      <c r="X170" s="126">
        <f t="shared" si="20"/>
        <v>0</v>
      </c>
      <c r="AR170" s="127" t="s">
        <v>306</v>
      </c>
      <c r="AT170" s="127" t="s">
        <v>303</v>
      </c>
      <c r="AU170" s="127" t="s">
        <v>19</v>
      </c>
      <c r="AY170" s="35" t="s">
        <v>300</v>
      </c>
      <c r="BE170" s="128">
        <f t="shared" si="21"/>
        <v>0</v>
      </c>
      <c r="BF170" s="128">
        <f t="shared" si="22"/>
        <v>0</v>
      </c>
      <c r="BG170" s="128">
        <f t="shared" si="23"/>
        <v>0</v>
      </c>
      <c r="BH170" s="128">
        <f t="shared" si="24"/>
        <v>0</v>
      </c>
      <c r="BI170" s="128">
        <f t="shared" si="25"/>
        <v>0</v>
      </c>
      <c r="BJ170" s="35" t="s">
        <v>19</v>
      </c>
      <c r="BK170" s="129">
        <f t="shared" si="26"/>
        <v>0</v>
      </c>
      <c r="BL170" s="35" t="s">
        <v>306</v>
      </c>
      <c r="BM170" s="127" t="s">
        <v>484</v>
      </c>
    </row>
    <row r="171" spans="2:65" s="43" customFormat="1" ht="16.5" customHeight="1" x14ac:dyDescent="0.25">
      <c r="B171" s="115"/>
      <c r="C171" s="130" t="s">
        <v>415</v>
      </c>
      <c r="D171" s="130" t="s">
        <v>123</v>
      </c>
      <c r="E171" s="131" t="s">
        <v>485</v>
      </c>
      <c r="F171" s="132" t="s">
        <v>486</v>
      </c>
      <c r="G171" s="133" t="s">
        <v>115</v>
      </c>
      <c r="H171" s="134">
        <v>7</v>
      </c>
      <c r="I171" s="134">
        <v>0</v>
      </c>
      <c r="J171" s="135"/>
      <c r="K171" s="134">
        <f t="shared" si="14"/>
        <v>0</v>
      </c>
      <c r="L171" s="135"/>
      <c r="M171" s="136"/>
      <c r="N171" s="137" t="s">
        <v>237</v>
      </c>
      <c r="O171" s="123" t="s">
        <v>258</v>
      </c>
      <c r="P171" s="124">
        <f t="shared" si="15"/>
        <v>0</v>
      </c>
      <c r="Q171" s="124">
        <f t="shared" si="16"/>
        <v>0</v>
      </c>
      <c r="R171" s="124">
        <f t="shared" si="17"/>
        <v>0</v>
      </c>
      <c r="S171" s="125">
        <v>0</v>
      </c>
      <c r="T171" s="125">
        <f t="shared" si="18"/>
        <v>0</v>
      </c>
      <c r="U171" s="125">
        <v>0</v>
      </c>
      <c r="V171" s="125">
        <f t="shared" si="19"/>
        <v>0</v>
      </c>
      <c r="W171" s="125">
        <v>0</v>
      </c>
      <c r="X171" s="126">
        <f t="shared" si="20"/>
        <v>0</v>
      </c>
      <c r="AR171" s="127" t="s">
        <v>310</v>
      </c>
      <c r="AT171" s="127" t="s">
        <v>123</v>
      </c>
      <c r="AU171" s="127" t="s">
        <v>19</v>
      </c>
      <c r="AY171" s="35" t="s">
        <v>300</v>
      </c>
      <c r="BE171" s="128">
        <f t="shared" si="21"/>
        <v>0</v>
      </c>
      <c r="BF171" s="128">
        <f t="shared" si="22"/>
        <v>0</v>
      </c>
      <c r="BG171" s="128">
        <f t="shared" si="23"/>
        <v>0</v>
      </c>
      <c r="BH171" s="128">
        <f t="shared" si="24"/>
        <v>0</v>
      </c>
      <c r="BI171" s="128">
        <f t="shared" si="25"/>
        <v>0</v>
      </c>
      <c r="BJ171" s="35" t="s">
        <v>19</v>
      </c>
      <c r="BK171" s="129">
        <f t="shared" si="26"/>
        <v>0</v>
      </c>
      <c r="BL171" s="35" t="s">
        <v>306</v>
      </c>
      <c r="BM171" s="127" t="s">
        <v>487</v>
      </c>
    </row>
    <row r="172" spans="2:65" s="43" customFormat="1" ht="24" customHeight="1" x14ac:dyDescent="0.25">
      <c r="B172" s="115"/>
      <c r="C172" s="116" t="s">
        <v>488</v>
      </c>
      <c r="D172" s="116" t="s">
        <v>303</v>
      </c>
      <c r="E172" s="117" t="s">
        <v>489</v>
      </c>
      <c r="F172" s="118" t="s">
        <v>490</v>
      </c>
      <c r="G172" s="119" t="s">
        <v>115</v>
      </c>
      <c r="H172" s="120">
        <v>7</v>
      </c>
      <c r="I172" s="120">
        <v>0</v>
      </c>
      <c r="J172" s="120">
        <v>0</v>
      </c>
      <c r="K172" s="120">
        <f t="shared" si="14"/>
        <v>0</v>
      </c>
      <c r="L172" s="121"/>
      <c r="M172" s="42"/>
      <c r="N172" s="122" t="s">
        <v>237</v>
      </c>
      <c r="O172" s="123" t="s">
        <v>258</v>
      </c>
      <c r="P172" s="124">
        <f t="shared" si="15"/>
        <v>0</v>
      </c>
      <c r="Q172" s="124">
        <f t="shared" si="16"/>
        <v>0</v>
      </c>
      <c r="R172" s="124">
        <f t="shared" si="17"/>
        <v>0</v>
      </c>
      <c r="S172" s="125">
        <v>0</v>
      </c>
      <c r="T172" s="125">
        <f t="shared" si="18"/>
        <v>0</v>
      </c>
      <c r="U172" s="125">
        <v>0</v>
      </c>
      <c r="V172" s="125">
        <f t="shared" si="19"/>
        <v>0</v>
      </c>
      <c r="W172" s="125">
        <v>0</v>
      </c>
      <c r="X172" s="126">
        <f t="shared" si="20"/>
        <v>0</v>
      </c>
      <c r="AR172" s="127" t="s">
        <v>306</v>
      </c>
      <c r="AT172" s="127" t="s">
        <v>303</v>
      </c>
      <c r="AU172" s="127" t="s">
        <v>19</v>
      </c>
      <c r="AY172" s="35" t="s">
        <v>300</v>
      </c>
      <c r="BE172" s="128">
        <f t="shared" si="21"/>
        <v>0</v>
      </c>
      <c r="BF172" s="128">
        <f t="shared" si="22"/>
        <v>0</v>
      </c>
      <c r="BG172" s="128">
        <f t="shared" si="23"/>
        <v>0</v>
      </c>
      <c r="BH172" s="128">
        <f t="shared" si="24"/>
        <v>0</v>
      </c>
      <c r="BI172" s="128">
        <f t="shared" si="25"/>
        <v>0</v>
      </c>
      <c r="BJ172" s="35" t="s">
        <v>19</v>
      </c>
      <c r="BK172" s="129">
        <f t="shared" si="26"/>
        <v>0</v>
      </c>
      <c r="BL172" s="35" t="s">
        <v>306</v>
      </c>
      <c r="BM172" s="127" t="s">
        <v>491</v>
      </c>
    </row>
    <row r="173" spans="2:65" s="43" customFormat="1" ht="24" customHeight="1" x14ac:dyDescent="0.25">
      <c r="B173" s="115"/>
      <c r="C173" s="116" t="s">
        <v>419</v>
      </c>
      <c r="D173" s="116" t="s">
        <v>303</v>
      </c>
      <c r="E173" s="117" t="s">
        <v>492</v>
      </c>
      <c r="F173" s="118" t="s">
        <v>493</v>
      </c>
      <c r="G173" s="119" t="s">
        <v>60</v>
      </c>
      <c r="H173" s="120">
        <v>7</v>
      </c>
      <c r="I173" s="120">
        <v>0</v>
      </c>
      <c r="J173" s="120">
        <v>0</v>
      </c>
      <c r="K173" s="120">
        <f t="shared" si="14"/>
        <v>0</v>
      </c>
      <c r="L173" s="121"/>
      <c r="M173" s="42"/>
      <c r="N173" s="122" t="s">
        <v>237</v>
      </c>
      <c r="O173" s="123" t="s">
        <v>258</v>
      </c>
      <c r="P173" s="124">
        <f t="shared" si="15"/>
        <v>0</v>
      </c>
      <c r="Q173" s="124">
        <f t="shared" si="16"/>
        <v>0</v>
      </c>
      <c r="R173" s="124">
        <f t="shared" si="17"/>
        <v>0</v>
      </c>
      <c r="S173" s="125">
        <v>0</v>
      </c>
      <c r="T173" s="125">
        <f t="shared" si="18"/>
        <v>0</v>
      </c>
      <c r="U173" s="125">
        <v>0</v>
      </c>
      <c r="V173" s="125">
        <f t="shared" si="19"/>
        <v>0</v>
      </c>
      <c r="W173" s="125">
        <v>0</v>
      </c>
      <c r="X173" s="126">
        <f t="shared" si="20"/>
        <v>0</v>
      </c>
      <c r="AR173" s="127" t="s">
        <v>306</v>
      </c>
      <c r="AT173" s="127" t="s">
        <v>303</v>
      </c>
      <c r="AU173" s="127" t="s">
        <v>19</v>
      </c>
      <c r="AY173" s="35" t="s">
        <v>300</v>
      </c>
      <c r="BE173" s="128">
        <f t="shared" si="21"/>
        <v>0</v>
      </c>
      <c r="BF173" s="128">
        <f t="shared" si="22"/>
        <v>0</v>
      </c>
      <c r="BG173" s="128">
        <f t="shared" si="23"/>
        <v>0</v>
      </c>
      <c r="BH173" s="128">
        <f t="shared" si="24"/>
        <v>0</v>
      </c>
      <c r="BI173" s="128">
        <f t="shared" si="25"/>
        <v>0</v>
      </c>
      <c r="BJ173" s="35" t="s">
        <v>19</v>
      </c>
      <c r="BK173" s="129">
        <f t="shared" si="26"/>
        <v>0</v>
      </c>
      <c r="BL173" s="35" t="s">
        <v>306</v>
      </c>
      <c r="BM173" s="127" t="s">
        <v>494</v>
      </c>
    </row>
    <row r="174" spans="2:65" s="103" customFormat="1" ht="25.9" customHeight="1" x14ac:dyDescent="0.2">
      <c r="B174" s="102"/>
      <c r="D174" s="104" t="s">
        <v>299</v>
      </c>
      <c r="E174" s="105" t="s">
        <v>495</v>
      </c>
      <c r="F174" s="105" t="s">
        <v>496</v>
      </c>
      <c r="K174" s="106">
        <f>BK174</f>
        <v>0</v>
      </c>
      <c r="M174" s="102"/>
      <c r="N174" s="107"/>
      <c r="Q174" s="108">
        <f>Q175</f>
        <v>0</v>
      </c>
      <c r="R174" s="108">
        <f>R175</f>
        <v>0</v>
      </c>
      <c r="T174" s="109">
        <f>T175</f>
        <v>0</v>
      </c>
      <c r="V174" s="109">
        <f>V175</f>
        <v>0</v>
      </c>
      <c r="X174" s="110">
        <f>X175</f>
        <v>0</v>
      </c>
      <c r="AR174" s="104" t="s">
        <v>21</v>
      </c>
      <c r="AT174" s="111" t="s">
        <v>299</v>
      </c>
      <c r="AU174" s="111" t="s">
        <v>228</v>
      </c>
      <c r="AY174" s="104" t="s">
        <v>300</v>
      </c>
      <c r="BK174" s="112">
        <f>BK175</f>
        <v>0</v>
      </c>
    </row>
    <row r="175" spans="2:65" s="43" customFormat="1" ht="16.5" customHeight="1" x14ac:dyDescent="0.25">
      <c r="B175" s="115"/>
      <c r="C175" s="116" t="s">
        <v>497</v>
      </c>
      <c r="D175" s="116" t="s">
        <v>303</v>
      </c>
      <c r="E175" s="117" t="s">
        <v>498</v>
      </c>
      <c r="F175" s="118" t="s">
        <v>499</v>
      </c>
      <c r="G175" s="119" t="s">
        <v>130</v>
      </c>
      <c r="H175" s="120">
        <v>1</v>
      </c>
      <c r="I175" s="120">
        <v>0</v>
      </c>
      <c r="J175" s="120">
        <v>0</v>
      </c>
      <c r="K175" s="120">
        <f>ROUND(P175*H175,3)</f>
        <v>0</v>
      </c>
      <c r="L175" s="121"/>
      <c r="M175" s="42"/>
      <c r="N175" s="138" t="s">
        <v>237</v>
      </c>
      <c r="O175" s="139" t="s">
        <v>258</v>
      </c>
      <c r="P175" s="140">
        <f>I175+J175</f>
        <v>0</v>
      </c>
      <c r="Q175" s="140">
        <f>ROUND(I175*H175,3)</f>
        <v>0</v>
      </c>
      <c r="R175" s="140">
        <f>ROUND(J175*H175,3)</f>
        <v>0</v>
      </c>
      <c r="S175" s="141">
        <v>0</v>
      </c>
      <c r="T175" s="141">
        <f>S175*H175</f>
        <v>0</v>
      </c>
      <c r="U175" s="141">
        <v>0</v>
      </c>
      <c r="V175" s="141">
        <f>U175*H175</f>
        <v>0</v>
      </c>
      <c r="W175" s="141">
        <v>0</v>
      </c>
      <c r="X175" s="142">
        <f>W175*H175</f>
        <v>0</v>
      </c>
      <c r="AR175" s="127" t="s">
        <v>500</v>
      </c>
      <c r="AT175" s="127" t="s">
        <v>303</v>
      </c>
      <c r="AU175" s="127" t="s">
        <v>18</v>
      </c>
      <c r="AY175" s="35" t="s">
        <v>300</v>
      </c>
      <c r="BE175" s="128">
        <f>IF(O175="základná",K175,0)</f>
        <v>0</v>
      </c>
      <c r="BF175" s="128">
        <f>IF(O175="znížená",K175,0)</f>
        <v>0</v>
      </c>
      <c r="BG175" s="128">
        <f>IF(O175="zákl. prenesená",K175,0)</f>
        <v>0</v>
      </c>
      <c r="BH175" s="128">
        <f>IF(O175="zníž. prenesená",K175,0)</f>
        <v>0</v>
      </c>
      <c r="BI175" s="128">
        <f>IF(O175="nulová",K175,0)</f>
        <v>0</v>
      </c>
      <c r="BJ175" s="35" t="s">
        <v>19</v>
      </c>
      <c r="BK175" s="129">
        <f>ROUND(P175*H175,3)</f>
        <v>0</v>
      </c>
      <c r="BL175" s="35" t="s">
        <v>500</v>
      </c>
      <c r="BM175" s="127" t="s">
        <v>501</v>
      </c>
    </row>
    <row r="176" spans="2:65" s="43" customFormat="1" ht="6.95" customHeight="1" x14ac:dyDescent="0.25">
      <c r="B176" s="68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42"/>
    </row>
  </sheetData>
  <autoFilter ref="C125:L175" xr:uid="{A51DF553-578D-4124-BC95-4C90AFA121A4}"/>
  <mergeCells count="12">
    <mergeCell ref="E118:H118"/>
    <mergeCell ref="M2:Z2"/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7</vt:i4>
      </vt:variant>
    </vt:vector>
  </HeadingPairs>
  <TitlesOfParts>
    <vt:vector size="12" baseType="lpstr">
      <vt:lpstr>SO 03a  Automatická tlaková (4)</vt:lpstr>
      <vt:lpstr>SO 03b Úprava jestvujúcich  (4)</vt:lpstr>
      <vt:lpstr>SO 03c Rozšírenie jestvujúc (4)</vt:lpstr>
      <vt:lpstr>SO 06c-1 - SO 06c-1 - Ele...</vt:lpstr>
      <vt:lpstr>SO 06c-2 - SO 06c-2 - Odb...</vt:lpstr>
      <vt:lpstr>'SO 03a  Automatická tlaková (4)'!Názvy_tlače</vt:lpstr>
      <vt:lpstr>'SO 03b Úprava jestvujúcich  (4)'!Názvy_tlače</vt:lpstr>
      <vt:lpstr>'SO 03c Rozšírenie jestvujúc (4)'!Názvy_tlače</vt:lpstr>
      <vt:lpstr>'SO 06c-1 - SO 06c-1 - Ele...'!Názvy_tlače</vt:lpstr>
      <vt:lpstr>'SO 06c-2 - SO 06c-2 - Odb...'!Názvy_tlače</vt:lpstr>
      <vt:lpstr>'SO 06c-1 - SO 06c-1 - Ele...'!Oblasť_tlače</vt:lpstr>
      <vt:lpstr>'SO 06c-2 - SO 06c-2 - Odb...'!Oblasť_tlače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Mruskova</dc:creator>
  <cp:lastModifiedBy>Gabriela Mruskova</cp:lastModifiedBy>
  <dcterms:created xsi:type="dcterms:W3CDTF">2020-11-25T12:58:16Z</dcterms:created>
  <dcterms:modified xsi:type="dcterms:W3CDTF">2020-12-06T19:18:53Z</dcterms:modified>
</cp:coreProperties>
</file>